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F:\Переделать\Готово\"/>
    </mc:Choice>
  </mc:AlternateContent>
  <bookViews>
    <workbookView xWindow="-120" yWindow="-120" windowWidth="20730" windowHeight="11160" activeTab="8"/>
  </bookViews>
  <sheets>
    <sheet name="1ОиДинфоб (2)" sheetId="1" r:id="rId1"/>
    <sheet name="1ОиДинфоб (1)" sheetId="10" r:id="rId2"/>
    <sheet name="2КомфУслНал" sheetId="4" r:id="rId3"/>
    <sheet name="2КомУслОц" sheetId="2" r:id="rId4"/>
    <sheet name="3УслДостИнвНал" sheetId="5" r:id="rId5"/>
    <sheet name="3УслДостИнвОц" sheetId="3" r:id="rId6"/>
    <sheet name="4ДобрВежл" sheetId="6" r:id="rId7"/>
    <sheet name="5УдовлУсл" sheetId="7" r:id="rId8"/>
    <sheet name="Интегр" sheetId="8" r:id="rId9"/>
    <sheet name="Интегр_сорт" sheetId="9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8" l="1"/>
  <c r="D10" i="8"/>
  <c r="J4" i="6" l="1"/>
  <c r="N7" i="6" l="1"/>
  <c r="E22" i="8" l="1"/>
  <c r="F22" i="8"/>
  <c r="G22" i="8"/>
  <c r="H22" i="8"/>
  <c r="I22" i="8"/>
  <c r="O5" i="7" l="1"/>
  <c r="O6" i="7"/>
  <c r="O7" i="7"/>
  <c r="O8" i="7"/>
  <c r="O9" i="7"/>
  <c r="O4" i="7"/>
  <c r="K5" i="7"/>
  <c r="K6" i="7"/>
  <c r="K7" i="7"/>
  <c r="K8" i="7"/>
  <c r="K9" i="7"/>
  <c r="K4" i="7"/>
  <c r="G5" i="7"/>
  <c r="G6" i="7"/>
  <c r="G7" i="7"/>
  <c r="G8" i="7"/>
  <c r="G9" i="7"/>
  <c r="G4" i="7"/>
  <c r="V9" i="8" l="1"/>
  <c r="V5" i="8"/>
  <c r="V7" i="8"/>
  <c r="V6" i="8"/>
  <c r="V4" i="8"/>
  <c r="U9" i="8"/>
  <c r="U5" i="8"/>
  <c r="U7" i="8"/>
  <c r="U6" i="8"/>
  <c r="U4" i="8"/>
  <c r="T9" i="8"/>
  <c r="T5" i="8"/>
  <c r="T7" i="8"/>
  <c r="T6" i="8"/>
  <c r="T4" i="8"/>
  <c r="R5" i="8"/>
  <c r="R4" i="8"/>
  <c r="Q7" i="8"/>
  <c r="Q6" i="8"/>
  <c r="Q4" i="8"/>
  <c r="P6" i="8"/>
  <c r="P4" i="8"/>
  <c r="N9" i="8"/>
  <c r="N5" i="8"/>
  <c r="N7" i="8"/>
  <c r="N6" i="8"/>
  <c r="M9" i="8"/>
  <c r="M5" i="8"/>
  <c r="M4" i="8"/>
  <c r="L9" i="8"/>
  <c r="L5" i="8"/>
  <c r="L7" i="8"/>
  <c r="L6" i="8"/>
  <c r="L4" i="8"/>
  <c r="J9" i="8"/>
  <c r="J4" i="8"/>
  <c r="I9" i="8"/>
  <c r="I5" i="8"/>
  <c r="I7" i="8"/>
  <c r="I6" i="8"/>
  <c r="I4" i="8"/>
  <c r="O9" i="8" l="1"/>
  <c r="O5" i="8"/>
  <c r="N8" i="8"/>
  <c r="L8" i="8"/>
  <c r="I8" i="8"/>
  <c r="V8" i="8"/>
  <c r="N8" i="7"/>
  <c r="F4" i="7"/>
  <c r="T8" i="8" s="1"/>
  <c r="J4" i="7"/>
  <c r="U8" i="8" s="1"/>
  <c r="F5" i="7"/>
  <c r="J5" i="7"/>
  <c r="J6" i="7"/>
  <c r="J7" i="7"/>
  <c r="F8" i="7"/>
  <c r="J8" i="7"/>
  <c r="F9" i="7"/>
  <c r="J9" i="7"/>
  <c r="N9" i="7"/>
  <c r="O3" i="7"/>
  <c r="K3" i="7"/>
  <c r="G3" i="7"/>
  <c r="O8" i="6"/>
  <c r="R6" i="8" s="1"/>
  <c r="O9" i="6"/>
  <c r="O5" i="6"/>
  <c r="R9" i="8" s="1"/>
  <c r="N6" i="6"/>
  <c r="O6" i="6" s="1"/>
  <c r="O7" i="6"/>
  <c r="R7" i="8" s="1"/>
  <c r="N9" i="6"/>
  <c r="O4" i="6"/>
  <c r="R8" i="8" s="1"/>
  <c r="K5" i="6"/>
  <c r="Q9" i="8" s="1"/>
  <c r="K6" i="6"/>
  <c r="Q5" i="8" s="1"/>
  <c r="K7" i="6"/>
  <c r="J7" i="6"/>
  <c r="J8" i="6"/>
  <c r="K8" i="6" s="1"/>
  <c r="J9" i="6"/>
  <c r="K9" i="6" s="1"/>
  <c r="K4" i="6"/>
  <c r="Q8" i="8" s="1"/>
  <c r="G8" i="6"/>
  <c r="G9" i="6"/>
  <c r="G5" i="6"/>
  <c r="P9" i="8" s="1"/>
  <c r="G6" i="6"/>
  <c r="P5" i="8" s="1"/>
  <c r="G7" i="6"/>
  <c r="P7" i="8" s="1"/>
  <c r="F8" i="6"/>
  <c r="F9" i="6"/>
  <c r="G4" i="6"/>
  <c r="O3" i="6"/>
  <c r="K3" i="6"/>
  <c r="G3" i="6"/>
  <c r="P3" i="6" s="1"/>
  <c r="N5" i="3"/>
  <c r="N6" i="3"/>
  <c r="N3" i="3"/>
  <c r="M4" i="3"/>
  <c r="M5" i="3"/>
  <c r="M6" i="3"/>
  <c r="M7" i="3"/>
  <c r="M8" i="3"/>
  <c r="M9" i="3"/>
  <c r="N4" i="8" s="1"/>
  <c r="O4" i="8" s="1"/>
  <c r="L5" i="3"/>
  <c r="L6" i="3"/>
  <c r="L7" i="3"/>
  <c r="L8" i="3"/>
  <c r="L4" i="3"/>
  <c r="M3" i="3"/>
  <c r="I8" i="3"/>
  <c r="I9" i="3"/>
  <c r="H5" i="3"/>
  <c r="I5" i="3" s="1"/>
  <c r="H6" i="3"/>
  <c r="I6" i="3" s="1"/>
  <c r="I7" i="3"/>
  <c r="M7" i="8" s="1"/>
  <c r="O7" i="8" s="1"/>
  <c r="H9" i="3"/>
  <c r="I4" i="3"/>
  <c r="N4" i="3" s="1"/>
  <c r="I3" i="3"/>
  <c r="F4" i="3"/>
  <c r="F5" i="3"/>
  <c r="F6" i="3"/>
  <c r="F7" i="3"/>
  <c r="F8" i="3"/>
  <c r="F9" i="3"/>
  <c r="F3" i="3"/>
  <c r="P4" i="5"/>
  <c r="P5" i="5"/>
  <c r="P6" i="5"/>
  <c r="P7" i="5"/>
  <c r="P8" i="5"/>
  <c r="P3" i="5"/>
  <c r="I4" i="5"/>
  <c r="I5" i="5"/>
  <c r="I6" i="5"/>
  <c r="I7" i="5"/>
  <c r="I8" i="5"/>
  <c r="I3" i="5"/>
  <c r="K4" i="4"/>
  <c r="K5" i="4"/>
  <c r="K6" i="4"/>
  <c r="K7" i="4"/>
  <c r="K8" i="4"/>
  <c r="K3" i="4"/>
  <c r="K6" i="2"/>
  <c r="K7" i="2"/>
  <c r="K10" i="2"/>
  <c r="K4" i="2"/>
  <c r="J5" i="2"/>
  <c r="J8" i="8" s="1"/>
  <c r="J6" i="2"/>
  <c r="J7" i="2"/>
  <c r="J5" i="8" s="1"/>
  <c r="J8" i="2"/>
  <c r="J7" i="8" s="1"/>
  <c r="J9" i="2"/>
  <c r="J6" i="8" s="1"/>
  <c r="J10" i="2"/>
  <c r="I6" i="2"/>
  <c r="I10" i="2"/>
  <c r="J4" i="2"/>
  <c r="I5" i="1"/>
  <c r="E9" i="8" s="1"/>
  <c r="I6" i="1"/>
  <c r="I8" i="1"/>
  <c r="E6" i="8" s="1"/>
  <c r="I9" i="1"/>
  <c r="S9" i="1" s="1"/>
  <c r="I4" i="1"/>
  <c r="E8" i="8" s="1"/>
  <c r="S3" i="1"/>
  <c r="H5" i="1"/>
  <c r="H7" i="1"/>
  <c r="I7" i="1" s="1"/>
  <c r="E7" i="8" s="1"/>
  <c r="H9" i="1"/>
  <c r="R5" i="1"/>
  <c r="G9" i="8" s="1"/>
  <c r="R7" i="1"/>
  <c r="R4" i="1"/>
  <c r="G8" i="8" s="1"/>
  <c r="Q6" i="1"/>
  <c r="R6" i="1" s="1"/>
  <c r="G5" i="8" s="1"/>
  <c r="Q8" i="1"/>
  <c r="R8" i="1" s="1"/>
  <c r="G6" i="8" s="1"/>
  <c r="Q9" i="1"/>
  <c r="R9" i="1" s="1"/>
  <c r="G4" i="8" s="1"/>
  <c r="L9" i="1"/>
  <c r="F4" i="8" s="1"/>
  <c r="L5" i="1"/>
  <c r="F9" i="8" s="1"/>
  <c r="L6" i="1"/>
  <c r="F5" i="8" s="1"/>
  <c r="L7" i="1"/>
  <c r="F7" i="8" s="1"/>
  <c r="L8" i="1"/>
  <c r="F6" i="8" s="1"/>
  <c r="L4" i="1"/>
  <c r="F8" i="8" s="1"/>
  <c r="E4" i="8" l="1"/>
  <c r="S6" i="1"/>
  <c r="S7" i="1"/>
  <c r="M8" i="8"/>
  <c r="O8" i="8" s="1"/>
  <c r="K5" i="2"/>
  <c r="S4" i="1"/>
  <c r="N8" i="3"/>
  <c r="M6" i="8"/>
  <c r="O6" i="8" s="1"/>
  <c r="K9" i="2"/>
  <c r="S8" i="1"/>
  <c r="K8" i="2"/>
  <c r="G7" i="8"/>
  <c r="E5" i="8"/>
  <c r="H5" i="8" s="1"/>
  <c r="S5" i="1"/>
  <c r="N9" i="3"/>
  <c r="V10" i="8"/>
  <c r="H4" i="8"/>
  <c r="F10" i="8"/>
  <c r="L10" i="8"/>
  <c r="N10" i="8"/>
  <c r="R10" i="8"/>
  <c r="T10" i="8"/>
  <c r="G10" i="8"/>
  <c r="K8" i="8"/>
  <c r="I10" i="8"/>
  <c r="H8" i="8"/>
  <c r="E10" i="8"/>
  <c r="U10" i="8"/>
  <c r="J10" i="8"/>
  <c r="W5" i="8"/>
  <c r="W6" i="8"/>
  <c r="W8" i="8"/>
  <c r="W7" i="8"/>
  <c r="S7" i="8"/>
  <c r="P7" i="6"/>
  <c r="P6" i="6"/>
  <c r="S5" i="8"/>
  <c r="P5" i="6"/>
  <c r="S9" i="8"/>
  <c r="P8" i="8"/>
  <c r="P4" i="6"/>
  <c r="S4" i="8"/>
  <c r="P9" i="6"/>
  <c r="P8" i="6"/>
  <c r="S6" i="8"/>
  <c r="N7" i="3"/>
  <c r="K4" i="8"/>
  <c r="K6" i="8"/>
  <c r="K7" i="8"/>
  <c r="H7" i="8"/>
  <c r="K5" i="8"/>
  <c r="K9" i="8"/>
  <c r="W4" i="8"/>
  <c r="H6" i="8"/>
  <c r="H9" i="8"/>
  <c r="W9" i="8"/>
  <c r="P4" i="7"/>
  <c r="P8" i="7"/>
  <c r="P6" i="7"/>
  <c r="P9" i="7"/>
  <c r="P5" i="7"/>
  <c r="P7" i="7"/>
  <c r="P3" i="7"/>
  <c r="O10" i="8" l="1"/>
  <c r="M10" i="8"/>
  <c r="D5" i="8"/>
  <c r="Q10" i="8"/>
  <c r="S8" i="8"/>
  <c r="P10" i="8"/>
  <c r="W10" i="8"/>
  <c r="K10" i="8"/>
  <c r="H10" i="8"/>
  <c r="D7" i="8"/>
  <c r="D6" i="8"/>
  <c r="D9" i="8"/>
  <c r="D4" i="8"/>
  <c r="S10" i="8" l="1"/>
  <c r="D8" i="8"/>
</calcChain>
</file>

<file path=xl/sharedStrings.xml><?xml version="1.0" encoding="utf-8"?>
<sst xmlns="http://schemas.openxmlformats.org/spreadsheetml/2006/main" count="320" uniqueCount="137">
  <si>
    <t>Показатель 1.1</t>
  </si>
  <si>
    <t>Муниципальное автономное дошкольное общеобразовательное учреждение «Детский сад №272»</t>
  </si>
  <si>
    <t xml:space="preserve">Муниципальное бюджетное дошкольное общеобразовательное учреждение «Детский сад «Солнышко» </t>
  </si>
  <si>
    <t xml:space="preserve">Муниципальное бюджетное дошкольное общеобразовательное учреждение «Детский сад Березка» </t>
  </si>
  <si>
    <t xml:space="preserve">Муниципальное бюджетное дошкольное общеобразовательное учреждение «Детский сад Сказка» </t>
  </si>
  <si>
    <t xml:space="preserve">Муниципальное бюджетное дошкольное общеобразовательное учреждение «Детский ясли-сад Улыбка» </t>
  </si>
  <si>
    <t>Частное дошкольное образовательное учреждение «Детский сад № 183 открытого акционерного общества «Российские железные дороги»</t>
  </si>
  <si>
    <t>1.1.1. Объем информации, размещенной на информационных стендах в помещении организации</t>
  </si>
  <si>
    <t>1.1.2. Объем информации, размещенной на официальном сайте организации</t>
  </si>
  <si>
    <t>Показатель 1.2</t>
  </si>
  <si>
    <t>Количество функционирующих дистанционных способов взаимодействия</t>
  </si>
  <si>
    <t>Значение показателя 1.2</t>
  </si>
  <si>
    <t>Значение показателя 1.2 с учетом значимости</t>
  </si>
  <si>
    <t>Показатель 1.3</t>
  </si>
  <si>
    <t>Число получателей услуг, удовлетворенных качеством, полнотой и доступностью информации о деятельности организации, размещенной на стендах организации</t>
  </si>
  <si>
    <t>Число опрошенных получателей услуг, ответивших на соответствующий вопрос анкеты</t>
  </si>
  <si>
    <t>Число получателей услуг, удовлетворенных качеством, полнотой и доступностью информации о деятельности организации, размещенной на сайте организации</t>
  </si>
  <si>
    <t>Значение показателя 1.3</t>
  </si>
  <si>
    <t>Значение показателя 1 .3 с учетом веса</t>
  </si>
  <si>
    <t>Показатель 2.1 Обеспечение в организации социальной сферы комфортных условий для предоставления услуг</t>
  </si>
  <si>
    <t>2.1.1. Наличие комфортных условий для предоставления услуг</t>
  </si>
  <si>
    <t>Значение показателя 1.1</t>
  </si>
  <si>
    <t xml:space="preserve">Значение показателя 1.1 с учетом значимости </t>
  </si>
  <si>
    <t>Итого по критерию:</t>
  </si>
  <si>
    <t>Количество комфортных условий для предоставления услуг</t>
  </si>
  <si>
    <t>Значение показателя 2.1.1</t>
  </si>
  <si>
    <t>Показатель 2.3 Доля получателей услуг, удовлетворенных комфортностью условий предоставления услуг</t>
  </si>
  <si>
    <t>Значение показателя с учетом значимости</t>
  </si>
  <si>
    <t>Число получателей услуг, удовлетворенных комфортностью предоставления услуг организацией образования</t>
  </si>
  <si>
    <t>Число получателей услуг, опрошенных по данному вопросу</t>
  </si>
  <si>
    <t>Значение показателя 2.3</t>
  </si>
  <si>
    <t>Значение показателя 2.3 с учетом значимости</t>
  </si>
  <si>
    <t>Наличие в образовательных организациях комфортных условий для предоставления услуг</t>
  </si>
  <si>
    <t>Наличие комфортной зоны отдыха (ожидания) оборудованной соответствующей мебелью</t>
  </si>
  <si>
    <t>Наличие и понятность навигации внутри организации</t>
  </si>
  <si>
    <t>Наличие и доступность питьевой воды</t>
  </si>
  <si>
    <t>Наличие и доступность санитарно-гигиенических помещений</t>
  </si>
  <si>
    <t>Санитарное состояние помещений организации</t>
  </si>
  <si>
    <t>Транспортная доступность (доступность общественного транспорта и наличие парковки)</t>
  </si>
  <si>
    <t>Доступность записи на получение услуги (по телефону, с использованием сети «Интернет» на официальном сайте ор</t>
  </si>
  <si>
    <t>Барнаул</t>
  </si>
  <si>
    <t>Оборудование территории, прилегающей к организации, и ее помещений с учетом доступности для инвалидов:</t>
  </si>
  <si>
    <t>Обеспечение в организации условий доступности, позволяющих инвалидам получать услуги наравне с другими, включая:</t>
  </si>
  <si>
    <t>Наличие специально оборудованных санитарно-гигиенических помещений в организации</t>
  </si>
  <si>
    <t>Наличие сменных кресел-колясок;</t>
  </si>
  <si>
    <t>Наличие адаптированных лифтов, поручней, расширенных дверных проемов;</t>
  </si>
  <si>
    <t>Наличие выделенных стоянок для автотранспортных средств инвалидов;</t>
  </si>
  <si>
    <t>Оборудование входных групп пандусами/подъемными платформами;</t>
  </si>
  <si>
    <t>Дублирование для инвалидов по слуху и зрению звуковой и зрительной информации</t>
  </si>
  <si>
    <t>Дублирование надписей, знаков и иной текстовой и графической информации знаками, выполненными рельефно-точечным шрифтом Брайля</t>
  </si>
  <si>
    <t>Возможность предоставления инвалидам по слуху (слуху и зрению) услуг сурдопереводчика (тифлосурдопереводчика)</t>
  </si>
  <si>
    <t>Наличие альтернативной версии официального сайта организации социальной сферы в сети «Интернет» для инвалидов по зрению</t>
  </si>
  <si>
    <t>Помощь, оказываемая работниками организации, прошедшими необходимое обучение (инструктирование), по сопровождению инвалидов в помещении</t>
  </si>
  <si>
    <t>Наличие возможности предоставления услуги в дистанционном режиме или на дому</t>
  </si>
  <si>
    <t>Показатель 3.1</t>
  </si>
  <si>
    <t>Показатель 3.2</t>
  </si>
  <si>
    <t>Показатель 3.3</t>
  </si>
  <si>
    <t>Количество условий доступности образовательной организации для инвалидов</t>
  </si>
  <si>
    <t>Значение показателя 3.1</t>
  </si>
  <si>
    <t>Значение показателя 3.1 с учетом значимости</t>
  </si>
  <si>
    <t>Количество условий доступности, позволяющих инвалидам получать услуги наравне с другими</t>
  </si>
  <si>
    <t>Значение показателя 3.2</t>
  </si>
  <si>
    <t>Значение показателя 3.2 с учетом значимости</t>
  </si>
  <si>
    <t>Число получателей услуг-инвалидов, удовлетворенных доступностью услуг</t>
  </si>
  <si>
    <t>Число получателей услуг-инвалидов, опрошенных по данному вопросу</t>
  </si>
  <si>
    <t>Значение показателя 3.3</t>
  </si>
  <si>
    <t>Значение показателя 3.3 с учетом значимости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</si>
  <si>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</si>
  <si>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>Число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</t>
  </si>
  <si>
    <t>Значение показателя 4.1</t>
  </si>
  <si>
    <t>Значение показателя 4.1 с учетом значимости</t>
  </si>
  <si>
    <t>Показатель 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</t>
  </si>
  <si>
    <t>Значение показателя 4.2</t>
  </si>
  <si>
    <t>Значение показателя 4.2 с учетом значимости</t>
  </si>
  <si>
    <t>Показатель 4.1 Доля получателей услуг, удовлетворенных доброжелательностью, вежливостью работников организации социальной сферы</t>
  </si>
  <si>
    <t>Показатель 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</si>
  <si>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</si>
  <si>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Значение показателя 4.3</t>
  </si>
  <si>
    <t>Значение показателя 4.3 с учетом значимости</t>
  </si>
  <si>
    <t>Наименование образовательной организации</t>
  </si>
  <si>
    <t>Показатель 5.1 Доля получателей услуг, которые готовы рекомендовать организацию социальной сферы родственникам и знакомым</t>
  </si>
  <si>
    <t>Значение показателя 5.1</t>
  </si>
  <si>
    <t>Показатель 5.2 Доля получателей услуг, удовлетворенных организационными условиями предоставления услуг</t>
  </si>
  <si>
    <t>Число получателей услуг, удовлетворенных организационными условиями предоставления услуг</t>
  </si>
  <si>
    <t>Показатель 5.3 Доля получателей услуг, удовлетворенных в целом условиями оказания услуг в организации</t>
  </si>
  <si>
    <t>Число получателей услуг, удовлетворенных в целом условиями оказания услуг в организации социальной сферы</t>
  </si>
  <si>
    <t>Число получателей услуг, которые готовы рекомендовать организацию родственникам и знакомым</t>
  </si>
  <si>
    <t>Место в рейтинге</t>
  </si>
  <si>
    <t>Муниципальное образование</t>
  </si>
  <si>
    <t>Интегральное значение показателя</t>
  </si>
  <si>
    <t>2 - Показатели, характеризующие комфортность условий предоставления услуг</t>
  </si>
  <si>
    <t>3 - Показатели, характеризующие доступность услуг для инвалидов</t>
  </si>
  <si>
    <t>4 - Показатели, характеризующие доброжелательность, вежливость работников организации</t>
  </si>
  <si>
    <t>5 - Показатели, характеризующие удовлетворенность условиями оказания услуг</t>
  </si>
  <si>
    <t>К1</t>
  </si>
  <si>
    <t>К2</t>
  </si>
  <si>
    <t>К3</t>
  </si>
  <si>
    <t>К4</t>
  </si>
  <si>
    <t>К5</t>
  </si>
  <si>
    <t>1.1</t>
  </si>
  <si>
    <t>1.2</t>
  </si>
  <si>
    <t>1.3</t>
  </si>
  <si>
    <t>1 - Показатели, характеризующие откртость и доступность информации об организации</t>
  </si>
  <si>
    <t>2.1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</si>
  <si>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</si>
  <si>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</si>
  <si>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</si>
  <si>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</si>
  <si>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</si>
  <si>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</si>
  <si>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</si>
  <si>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</si>
  <si>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</si>
  <si>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</si>
  <si>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Шипуновский район</t>
  </si>
  <si>
    <t>Объем информации, размещенной на информационных стендах в помещении организации</t>
  </si>
  <si>
    <t>Объем информации, размещенной на официальном сайте организации</t>
  </si>
  <si>
    <t>Значение показателя 1 .3 с учетом значимости</t>
  </si>
  <si>
    <t>МАДОУ «Детский сад №272»</t>
  </si>
  <si>
    <t xml:space="preserve">МБДОУ «Детский сад «Солнышко» </t>
  </si>
  <si>
    <t xml:space="preserve">МБДОУ «Детский сад Березка» </t>
  </si>
  <si>
    <t xml:space="preserve">МБДОУ «Детский сад Сказка» </t>
  </si>
  <si>
    <t xml:space="preserve">МБДОУ «Детский ясли-сад Улыбка» </t>
  </si>
  <si>
    <t>ЧДОУ «Детский сад № 183 открытого акционерного общества «Российские железные дороги»</t>
  </si>
  <si>
    <t>г. Барнаул</t>
  </si>
  <si>
    <t>среднее</t>
  </si>
  <si>
    <t>Среднее по отрасли</t>
  </si>
  <si>
    <t>Значение показателя 5.1 с учетом значимости</t>
  </si>
  <si>
    <t>Значение показателя 5.2</t>
  </si>
  <si>
    <t>Значение показателя 5.2 с учетом значимости</t>
  </si>
  <si>
    <t>Значение показателя 5.3</t>
  </si>
  <si>
    <t>Значение показателя 5.3 с учетом значимости</t>
  </si>
  <si>
    <t>Среднее по региону</t>
  </si>
  <si>
    <t>№ п/п</t>
  </si>
  <si>
    <t>Итого:</t>
  </si>
  <si>
    <t>Количество  условий</t>
  </si>
  <si>
    <t>Количество условий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</si>
</sst>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164" fontId="0" fillId="0" borderId="0" xfId="0" applyNumberFormat="1"/>
    <xf numFmtId="0" fontId="3" fillId="0" borderId="0" xfId="0" applyFont="1"/>
    <xf numFmtId="164" fontId="1" fillId="0" borderId="0" xfId="0" applyNumberFormat="1" applyFont="1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textRotation="90" wrapText="1"/>
    </xf>
    <xf numFmtId="2" fontId="2" fillId="0" borderId="1" xfId="0" applyNumberFormat="1" applyFont="1" applyBorder="1" applyAlignment="1">
      <alignment horizontal="center" textRotation="90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NumberFormat="1" applyFill="1"/>
    <xf numFmtId="0" fontId="0" fillId="2" borderId="0" xfId="0" applyFill="1"/>
    <xf numFmtId="164" fontId="1" fillId="2" borderId="0" xfId="0" applyNumberFormat="1" applyFont="1" applyFill="1"/>
    <xf numFmtId="164" fontId="0" fillId="2" borderId="0" xfId="0" applyNumberFormat="1" applyFill="1"/>
    <xf numFmtId="16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0" fontId="5" fillId="0" borderId="1" xfId="0" applyFont="1" applyFill="1" applyBorder="1"/>
    <xf numFmtId="49" fontId="6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/>
    <xf numFmtId="0" fontId="6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left" textRotation="90" wrapText="1"/>
    </xf>
    <xf numFmtId="0" fontId="2" fillId="0" borderId="1" xfId="0" applyFont="1" applyBorder="1" applyAlignment="1">
      <alignment horizontal="left" textRotation="90"/>
    </xf>
    <xf numFmtId="2" fontId="6" fillId="0" borderId="5" xfId="0" applyNumberFormat="1" applyFont="1" applyBorder="1" applyAlignment="1">
      <alignment horizontal="center" textRotation="90" wrapText="1"/>
    </xf>
    <xf numFmtId="2" fontId="6" fillId="0" borderId="6" xfId="0" applyNumberFormat="1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0" fontId="6" fillId="0" borderId="2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textRotation="90" wrapText="1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Fill="1" applyBorder="1"/>
    <xf numFmtId="164" fontId="4" fillId="0" borderId="1" xfId="0" applyNumberFormat="1" applyFont="1" applyBorder="1"/>
    <xf numFmtId="1" fontId="4" fillId="0" borderId="1" xfId="0" applyNumberFormat="1" applyFont="1" applyBorder="1"/>
    <xf numFmtId="0" fontId="4" fillId="0" borderId="1" xfId="0" applyFont="1" applyFill="1" applyBorder="1" applyAlignment="1"/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164" fontId="5" fillId="0" borderId="1" xfId="0" applyNumberFormat="1" applyFont="1" applyBorder="1"/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164" fontId="4" fillId="0" borderId="1" xfId="0" applyNumberFormat="1" applyFont="1" applyFill="1" applyBorder="1"/>
    <xf numFmtId="164" fontId="5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9"/>
  <sheetViews>
    <sheetView zoomScaleNormal="100" workbookViewId="0">
      <selection activeCell="C19" sqref="C19"/>
    </sheetView>
  </sheetViews>
  <sheetFormatPr defaultRowHeight="15" x14ac:dyDescent="0.25"/>
  <cols>
    <col min="1" max="1" width="6" style="5" customWidth="1"/>
    <col min="2" max="2" width="19.140625" style="5" customWidth="1"/>
    <col min="3" max="3" width="61" style="5" customWidth="1"/>
    <col min="4" max="9" width="9.140625" style="5"/>
    <col min="10" max="10" width="11.42578125" style="5" customWidth="1"/>
    <col min="11" max="12" width="9.140625" style="5"/>
    <col min="13" max="13" width="13" style="5" customWidth="1"/>
    <col min="14" max="16384" width="9.140625" style="5"/>
  </cols>
  <sheetData>
    <row r="1" spans="1:19" x14ac:dyDescent="0.25">
      <c r="A1" s="41" t="s">
        <v>133</v>
      </c>
      <c r="B1" s="41" t="s">
        <v>88</v>
      </c>
      <c r="C1" s="41" t="s">
        <v>79</v>
      </c>
      <c r="D1" s="42" t="s">
        <v>0</v>
      </c>
      <c r="E1" s="42"/>
      <c r="F1" s="42"/>
      <c r="G1" s="42"/>
      <c r="H1" s="42"/>
      <c r="I1" s="42"/>
      <c r="J1" s="42" t="s">
        <v>9</v>
      </c>
      <c r="K1" s="42"/>
      <c r="L1" s="42"/>
      <c r="M1" s="43" t="s">
        <v>13</v>
      </c>
      <c r="N1" s="44"/>
      <c r="O1" s="44"/>
      <c r="P1" s="44"/>
      <c r="Q1" s="44"/>
      <c r="R1" s="45"/>
      <c r="S1" s="39" t="s">
        <v>23</v>
      </c>
    </row>
    <row r="2" spans="1:19" ht="178.5" customHeight="1" x14ac:dyDescent="0.25">
      <c r="A2" s="41"/>
      <c r="B2" s="41"/>
      <c r="C2" s="41"/>
      <c r="D2" s="9" t="s">
        <v>7</v>
      </c>
      <c r="E2" s="9"/>
      <c r="F2" s="9" t="s">
        <v>8</v>
      </c>
      <c r="G2" s="9"/>
      <c r="H2" s="9" t="s">
        <v>21</v>
      </c>
      <c r="I2" s="9" t="s">
        <v>22</v>
      </c>
      <c r="J2" s="9" t="s">
        <v>10</v>
      </c>
      <c r="K2" s="9" t="s">
        <v>11</v>
      </c>
      <c r="L2" s="9" t="s">
        <v>12</v>
      </c>
      <c r="M2" s="10" t="s">
        <v>14</v>
      </c>
      <c r="N2" s="10" t="s">
        <v>15</v>
      </c>
      <c r="O2" s="10" t="s">
        <v>16</v>
      </c>
      <c r="P2" s="10" t="s">
        <v>15</v>
      </c>
      <c r="Q2" s="10" t="s">
        <v>17</v>
      </c>
      <c r="R2" s="10" t="s">
        <v>18</v>
      </c>
      <c r="S2" s="40"/>
    </row>
    <row r="3" spans="1:19" x14ac:dyDescent="0.25">
      <c r="A3" s="41"/>
      <c r="B3" s="41"/>
      <c r="C3" s="41"/>
      <c r="D3" s="7"/>
      <c r="E3" s="7"/>
      <c r="F3" s="7"/>
      <c r="G3" s="7"/>
      <c r="H3" s="7">
        <v>100</v>
      </c>
      <c r="I3" s="7">
        <v>30</v>
      </c>
      <c r="J3" s="7"/>
      <c r="K3" s="7">
        <v>100</v>
      </c>
      <c r="L3" s="7">
        <v>30</v>
      </c>
      <c r="M3" s="7"/>
      <c r="N3" s="7"/>
      <c r="O3" s="7"/>
      <c r="P3" s="7"/>
      <c r="Q3" s="7">
        <v>100</v>
      </c>
      <c r="R3" s="7">
        <v>40</v>
      </c>
      <c r="S3" s="8">
        <f>I3+L3+R3</f>
        <v>100</v>
      </c>
    </row>
    <row r="4" spans="1:19" x14ac:dyDescent="0.25">
      <c r="A4" s="7">
        <v>1</v>
      </c>
      <c r="B4" s="7" t="s">
        <v>40</v>
      </c>
      <c r="C4" s="35" t="s">
        <v>1</v>
      </c>
      <c r="D4" s="31">
        <v>11</v>
      </c>
      <c r="E4" s="31">
        <v>11</v>
      </c>
      <c r="F4" s="31">
        <v>29.5</v>
      </c>
      <c r="G4" s="32">
        <v>35</v>
      </c>
      <c r="H4" s="33">
        <v>93</v>
      </c>
      <c r="I4" s="33">
        <f>H4*0.3</f>
        <v>27.9</v>
      </c>
      <c r="J4" s="31">
        <v>4</v>
      </c>
      <c r="K4" s="31">
        <v>100</v>
      </c>
      <c r="L4" s="34">
        <f>K4*0.3</f>
        <v>30</v>
      </c>
      <c r="M4" s="31">
        <v>64</v>
      </c>
      <c r="N4" s="31">
        <v>65</v>
      </c>
      <c r="O4" s="31">
        <v>48</v>
      </c>
      <c r="P4" s="31">
        <v>54</v>
      </c>
      <c r="Q4" s="33">
        <v>93.9</v>
      </c>
      <c r="R4" s="33">
        <f>Q4*0.4</f>
        <v>37.56</v>
      </c>
      <c r="S4" s="33">
        <f t="shared" ref="S4:S9" si="0">I4+L4+R4</f>
        <v>95.460000000000008</v>
      </c>
    </row>
    <row r="5" spans="1:19" x14ac:dyDescent="0.25">
      <c r="A5" s="7">
        <v>2</v>
      </c>
      <c r="B5" s="7" t="s">
        <v>114</v>
      </c>
      <c r="C5" s="35" t="s">
        <v>2</v>
      </c>
      <c r="D5" s="31">
        <v>9</v>
      </c>
      <c r="E5" s="31">
        <v>9</v>
      </c>
      <c r="F5" s="31">
        <v>35.5</v>
      </c>
      <c r="G5" s="32">
        <v>36</v>
      </c>
      <c r="H5" s="34">
        <f t="shared" ref="H5:H9" si="1">0.5*(D5/E5+F5/G5)*100</f>
        <v>99.305555555555557</v>
      </c>
      <c r="I5" s="34">
        <f t="shared" ref="I5:I9" si="2">H5*0.3</f>
        <v>29.791666666666664</v>
      </c>
      <c r="J5" s="31">
        <v>2</v>
      </c>
      <c r="K5" s="31">
        <v>60</v>
      </c>
      <c r="L5" s="34">
        <f t="shared" ref="L5:L8" si="3">K5*0.3</f>
        <v>18</v>
      </c>
      <c r="M5" s="31">
        <v>191</v>
      </c>
      <c r="N5" s="31">
        <v>192</v>
      </c>
      <c r="O5" s="31">
        <v>109</v>
      </c>
      <c r="P5" s="31">
        <v>113</v>
      </c>
      <c r="Q5" s="33">
        <v>98.6</v>
      </c>
      <c r="R5" s="33">
        <f t="shared" ref="R5:R9" si="4">Q5*0.4</f>
        <v>39.44</v>
      </c>
      <c r="S5" s="33">
        <f t="shared" si="0"/>
        <v>87.231666666666655</v>
      </c>
    </row>
    <row r="6" spans="1:19" x14ac:dyDescent="0.25">
      <c r="A6" s="7">
        <v>3</v>
      </c>
      <c r="B6" s="7" t="s">
        <v>114</v>
      </c>
      <c r="C6" s="35" t="s">
        <v>3</v>
      </c>
      <c r="D6" s="31">
        <v>9</v>
      </c>
      <c r="E6" s="31">
        <v>9</v>
      </c>
      <c r="F6" s="31">
        <v>35</v>
      </c>
      <c r="G6" s="32">
        <v>36</v>
      </c>
      <c r="H6" s="33">
        <v>98.8</v>
      </c>
      <c r="I6" s="33">
        <f t="shared" si="2"/>
        <v>29.639999999999997</v>
      </c>
      <c r="J6" s="31">
        <v>3</v>
      </c>
      <c r="K6" s="31">
        <v>90</v>
      </c>
      <c r="L6" s="34">
        <f t="shared" si="3"/>
        <v>27</v>
      </c>
      <c r="M6" s="31">
        <v>138</v>
      </c>
      <c r="N6" s="31">
        <v>142</v>
      </c>
      <c r="O6" s="31">
        <v>90</v>
      </c>
      <c r="P6" s="31">
        <v>91</v>
      </c>
      <c r="Q6" s="34">
        <f t="shared" ref="Q6:Q9" si="5">0.5*(M6/N6+O6/P6)*100</f>
        <v>98.0420987463241</v>
      </c>
      <c r="R6" s="34">
        <f t="shared" si="4"/>
        <v>39.216839498529644</v>
      </c>
      <c r="S6" s="33">
        <f t="shared" si="0"/>
        <v>95.856839498529638</v>
      </c>
    </row>
    <row r="7" spans="1:19" x14ac:dyDescent="0.25">
      <c r="A7" s="7">
        <v>4</v>
      </c>
      <c r="B7" s="7" t="s">
        <v>114</v>
      </c>
      <c r="C7" s="35" t="s">
        <v>4</v>
      </c>
      <c r="D7" s="31">
        <v>9</v>
      </c>
      <c r="E7" s="31">
        <v>9</v>
      </c>
      <c r="F7" s="31">
        <v>36</v>
      </c>
      <c r="G7" s="32">
        <v>36</v>
      </c>
      <c r="H7" s="34">
        <f t="shared" si="1"/>
        <v>100</v>
      </c>
      <c r="I7" s="34">
        <f t="shared" si="2"/>
        <v>30</v>
      </c>
      <c r="J7" s="31">
        <v>4</v>
      </c>
      <c r="K7" s="31">
        <v>100</v>
      </c>
      <c r="L7" s="34">
        <f t="shared" si="3"/>
        <v>30</v>
      </c>
      <c r="M7" s="31">
        <v>100</v>
      </c>
      <c r="N7" s="31">
        <v>102</v>
      </c>
      <c r="O7" s="31">
        <v>80</v>
      </c>
      <c r="P7" s="31">
        <v>84</v>
      </c>
      <c r="Q7" s="33">
        <v>96.9</v>
      </c>
      <c r="R7" s="33">
        <f t="shared" si="4"/>
        <v>38.760000000000005</v>
      </c>
      <c r="S7" s="33">
        <f t="shared" si="0"/>
        <v>98.76</v>
      </c>
    </row>
    <row r="8" spans="1:19" x14ac:dyDescent="0.25">
      <c r="A8" s="7">
        <v>5</v>
      </c>
      <c r="B8" s="7" t="s">
        <v>114</v>
      </c>
      <c r="C8" s="35" t="s">
        <v>5</v>
      </c>
      <c r="D8" s="31">
        <v>8.5</v>
      </c>
      <c r="E8" s="31">
        <v>9</v>
      </c>
      <c r="F8" s="31">
        <v>34</v>
      </c>
      <c r="G8" s="32">
        <v>36</v>
      </c>
      <c r="H8" s="33">
        <v>97</v>
      </c>
      <c r="I8" s="33">
        <f t="shared" si="2"/>
        <v>29.099999999999998</v>
      </c>
      <c r="J8" s="31">
        <v>5</v>
      </c>
      <c r="K8" s="31">
        <v>100</v>
      </c>
      <c r="L8" s="34">
        <f t="shared" si="3"/>
        <v>30</v>
      </c>
      <c r="M8" s="31">
        <v>55</v>
      </c>
      <c r="N8" s="31">
        <v>55</v>
      </c>
      <c r="O8" s="31">
        <v>52</v>
      </c>
      <c r="P8" s="31">
        <v>52</v>
      </c>
      <c r="Q8" s="34">
        <f t="shared" si="5"/>
        <v>100</v>
      </c>
      <c r="R8" s="34">
        <f t="shared" si="4"/>
        <v>40</v>
      </c>
      <c r="S8" s="33">
        <f t="shared" si="0"/>
        <v>99.1</v>
      </c>
    </row>
    <row r="9" spans="1:19" ht="15.75" customHeight="1" x14ac:dyDescent="0.25">
      <c r="A9" s="7">
        <v>6</v>
      </c>
      <c r="B9" s="7" t="s">
        <v>40</v>
      </c>
      <c r="C9" s="35" t="s">
        <v>6</v>
      </c>
      <c r="D9" s="31">
        <v>9</v>
      </c>
      <c r="E9" s="31">
        <v>9</v>
      </c>
      <c r="F9" s="31">
        <v>36</v>
      </c>
      <c r="G9" s="32">
        <v>36</v>
      </c>
      <c r="H9" s="34">
        <f t="shared" si="1"/>
        <v>100</v>
      </c>
      <c r="I9" s="34">
        <f t="shared" si="2"/>
        <v>30</v>
      </c>
      <c r="J9" s="31">
        <v>6</v>
      </c>
      <c r="K9" s="31">
        <v>100</v>
      </c>
      <c r="L9" s="34">
        <f>K9*0.3</f>
        <v>30</v>
      </c>
      <c r="M9" s="31">
        <v>91</v>
      </c>
      <c r="N9" s="31">
        <v>93</v>
      </c>
      <c r="O9" s="31">
        <v>81</v>
      </c>
      <c r="P9" s="31">
        <v>81</v>
      </c>
      <c r="Q9" s="34">
        <f t="shared" si="5"/>
        <v>98.924731182795696</v>
      </c>
      <c r="R9" s="34">
        <f t="shared" si="4"/>
        <v>39.56989247311828</v>
      </c>
      <c r="S9" s="34">
        <f t="shared" si="0"/>
        <v>99.569892473118273</v>
      </c>
    </row>
  </sheetData>
  <mergeCells count="7">
    <mergeCell ref="S1:S2"/>
    <mergeCell ref="A1:A3"/>
    <mergeCell ref="C1:C3"/>
    <mergeCell ref="D1:I1"/>
    <mergeCell ref="J1:L1"/>
    <mergeCell ref="B1:B3"/>
    <mergeCell ref="M1:R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2:I9"/>
  <sheetViews>
    <sheetView workbookViewId="0">
      <selection activeCell="A7" sqref="A7:XFD7"/>
    </sheetView>
  </sheetViews>
  <sheetFormatPr defaultRowHeight="15" x14ac:dyDescent="0.25"/>
  <cols>
    <col min="2" max="2" width="17.140625" customWidth="1"/>
    <col min="3" max="3" width="36.42578125" customWidth="1"/>
    <col min="4" max="4" width="9.140625" style="4"/>
  </cols>
  <sheetData>
    <row r="2" spans="1:9" x14ac:dyDescent="0.25">
      <c r="A2" t="s">
        <v>87</v>
      </c>
      <c r="B2" t="s">
        <v>88</v>
      </c>
      <c r="C2" t="s">
        <v>79</v>
      </c>
      <c r="D2" s="4" t="s">
        <v>89</v>
      </c>
      <c r="E2" t="s">
        <v>94</v>
      </c>
      <c r="F2" t="s">
        <v>95</v>
      </c>
      <c r="G2" t="s">
        <v>96</v>
      </c>
      <c r="H2" t="s">
        <v>97</v>
      </c>
      <c r="I2" t="s">
        <v>98</v>
      </c>
    </row>
    <row r="3" spans="1:9" x14ac:dyDescent="0.25">
      <c r="A3">
        <v>1</v>
      </c>
      <c r="B3" t="s">
        <v>124</v>
      </c>
      <c r="C3" t="s">
        <v>123</v>
      </c>
      <c r="D3" s="3">
        <v>92.729664769133478</v>
      </c>
      <c r="E3" s="1">
        <v>99.569892473118273</v>
      </c>
      <c r="F3" s="1">
        <v>98.039215686274503</v>
      </c>
      <c r="G3" s="1">
        <v>68</v>
      </c>
      <c r="H3" s="1">
        <v>98.823529411764724</v>
      </c>
      <c r="I3" s="1">
        <v>99.215686274509807</v>
      </c>
    </row>
    <row r="4" spans="1:9" x14ac:dyDescent="0.25">
      <c r="A4">
        <v>2</v>
      </c>
      <c r="B4" t="s">
        <v>114</v>
      </c>
      <c r="C4" t="s">
        <v>120</v>
      </c>
      <c r="D4" s="3">
        <v>92.450357147017741</v>
      </c>
      <c r="E4" s="1">
        <v>95.800172831862966</v>
      </c>
      <c r="F4" s="1">
        <v>99.354838709677409</v>
      </c>
      <c r="G4" s="1">
        <v>72</v>
      </c>
      <c r="H4" s="1">
        <v>97.161290322580641</v>
      </c>
      <c r="I4" s="1">
        <v>97.935483870967744</v>
      </c>
    </row>
    <row r="5" spans="1:9" s="14" customFormat="1" x14ac:dyDescent="0.25">
      <c r="A5" s="14">
        <v>3</v>
      </c>
      <c r="B5" s="14" t="s">
        <v>114</v>
      </c>
      <c r="C5" s="14" t="s">
        <v>122</v>
      </c>
      <c r="D5" s="15">
        <v>91.587978142076508</v>
      </c>
      <c r="E5" s="16">
        <v>98.333333333333329</v>
      </c>
      <c r="F5" s="16">
        <v>98.360655737704917</v>
      </c>
      <c r="G5" s="16">
        <v>66</v>
      </c>
      <c r="H5" s="16">
        <v>97.704918032786892</v>
      </c>
      <c r="I5" s="16">
        <v>97.540983606557376</v>
      </c>
    </row>
    <row r="6" spans="1:9" s="14" customFormat="1" x14ac:dyDescent="0.25">
      <c r="A6" s="14">
        <v>4</v>
      </c>
      <c r="B6" s="14" t="s">
        <v>114</v>
      </c>
      <c r="C6" s="14" t="s">
        <v>121</v>
      </c>
      <c r="D6" s="15">
        <v>90.739788089148703</v>
      </c>
      <c r="E6" s="16">
        <v>98.655462184873954</v>
      </c>
      <c r="F6" s="16">
        <v>98.695652173913047</v>
      </c>
      <c r="G6" s="16">
        <v>66</v>
      </c>
      <c r="H6" s="16">
        <v>95.304347826086968</v>
      </c>
      <c r="I6" s="16">
        <v>95.043478260869563</v>
      </c>
    </row>
    <row r="7" spans="1:9" s="14" customFormat="1" x14ac:dyDescent="0.25">
      <c r="A7" s="14">
        <v>5</v>
      </c>
      <c r="B7" s="14" t="s">
        <v>124</v>
      </c>
      <c r="C7" s="14" t="s">
        <v>118</v>
      </c>
      <c r="D7" s="15">
        <v>86.822588522588518</v>
      </c>
      <c r="E7" s="16">
        <v>95.112942612942618</v>
      </c>
      <c r="F7" s="16">
        <v>98.4375</v>
      </c>
      <c r="G7" s="16">
        <v>54</v>
      </c>
      <c r="H7" s="16">
        <v>95.416666666666671</v>
      </c>
      <c r="I7" s="16">
        <v>91.145833333333329</v>
      </c>
    </row>
    <row r="8" spans="1:9" x14ac:dyDescent="0.25">
      <c r="A8">
        <v>6</v>
      </c>
      <c r="B8" t="s">
        <v>114</v>
      </c>
      <c r="C8" t="s">
        <v>119</v>
      </c>
      <c r="D8" s="3">
        <v>84.604795968534901</v>
      </c>
      <c r="E8" s="1">
        <v>86.979535398230084</v>
      </c>
      <c r="F8" s="1">
        <v>98</v>
      </c>
      <c r="G8" s="1">
        <v>46</v>
      </c>
      <c r="H8" s="1">
        <v>96.444444444444457</v>
      </c>
      <c r="I8" s="1">
        <v>95.6</v>
      </c>
    </row>
    <row r="9" spans="1:9" x14ac:dyDescent="0.25">
      <c r="C9" t="s">
        <v>125</v>
      </c>
      <c r="D9" s="3">
        <v>89.822528773083306</v>
      </c>
      <c r="E9" s="1">
        <v>95.741889805726871</v>
      </c>
      <c r="F9" s="1">
        <v>98.481310384594977</v>
      </c>
      <c r="G9" s="1">
        <v>62</v>
      </c>
      <c r="H9" s="1">
        <v>96.809199450721735</v>
      </c>
      <c r="I9" s="1">
        <v>96.080244224372962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9"/>
  <sheetViews>
    <sheetView workbookViewId="0">
      <selection activeCell="B22" sqref="B22"/>
    </sheetView>
  </sheetViews>
  <sheetFormatPr defaultRowHeight="15" x14ac:dyDescent="0.25"/>
  <cols>
    <col min="2" max="2" width="23" customWidth="1"/>
    <col min="3" max="3" width="45.140625" customWidth="1"/>
  </cols>
  <sheetData>
    <row r="1" spans="1:17" x14ac:dyDescent="0.25">
      <c r="A1" s="46" t="s">
        <v>133</v>
      </c>
      <c r="B1" s="41" t="s">
        <v>88</v>
      </c>
      <c r="C1" s="46" t="s">
        <v>79</v>
      </c>
      <c r="D1" s="42" t="s">
        <v>0</v>
      </c>
      <c r="E1" s="42"/>
      <c r="F1" s="42"/>
      <c r="G1" s="42"/>
      <c r="H1" s="42" t="s">
        <v>9</v>
      </c>
      <c r="I1" s="42"/>
      <c r="J1" s="42"/>
      <c r="K1" s="42" t="s">
        <v>13</v>
      </c>
      <c r="L1" s="42"/>
      <c r="M1" s="42"/>
      <c r="N1" s="42"/>
      <c r="O1" s="42"/>
      <c r="P1" s="42"/>
      <c r="Q1" s="39" t="s">
        <v>23</v>
      </c>
    </row>
    <row r="2" spans="1:17" ht="140.25" customHeight="1" x14ac:dyDescent="0.25">
      <c r="A2" s="46"/>
      <c r="B2" s="41"/>
      <c r="C2" s="46"/>
      <c r="D2" s="9" t="s">
        <v>115</v>
      </c>
      <c r="E2" s="9" t="s">
        <v>116</v>
      </c>
      <c r="F2" s="9" t="s">
        <v>21</v>
      </c>
      <c r="G2" s="9" t="s">
        <v>22</v>
      </c>
      <c r="H2" s="9" t="s">
        <v>10</v>
      </c>
      <c r="I2" s="9" t="s">
        <v>11</v>
      </c>
      <c r="J2" s="9" t="s">
        <v>12</v>
      </c>
      <c r="K2" s="10" t="s">
        <v>14</v>
      </c>
      <c r="L2" s="10" t="s">
        <v>15</v>
      </c>
      <c r="M2" s="10" t="s">
        <v>16</v>
      </c>
      <c r="N2" s="10" t="s">
        <v>15</v>
      </c>
      <c r="O2" s="10" t="s">
        <v>17</v>
      </c>
      <c r="P2" s="10" t="s">
        <v>117</v>
      </c>
      <c r="Q2" s="40"/>
    </row>
    <row r="3" spans="1:17" x14ac:dyDescent="0.25">
      <c r="A3" s="46"/>
      <c r="B3" s="41"/>
      <c r="C3" s="46"/>
      <c r="D3" s="7"/>
      <c r="E3" s="7"/>
      <c r="F3" s="7">
        <v>100</v>
      </c>
      <c r="G3" s="7">
        <v>30</v>
      </c>
      <c r="H3" s="7"/>
      <c r="I3" s="7">
        <v>100</v>
      </c>
      <c r="J3" s="7">
        <v>30</v>
      </c>
      <c r="K3" s="7"/>
      <c r="L3" s="7"/>
      <c r="M3" s="7"/>
      <c r="N3" s="7"/>
      <c r="O3" s="7">
        <v>100</v>
      </c>
      <c r="P3" s="7">
        <v>40</v>
      </c>
      <c r="Q3" s="8">
        <v>100</v>
      </c>
    </row>
    <row r="4" spans="1:17" x14ac:dyDescent="0.25">
      <c r="A4" s="6">
        <v>1</v>
      </c>
      <c r="B4" s="6" t="s">
        <v>40</v>
      </c>
      <c r="C4" s="6" t="s">
        <v>118</v>
      </c>
      <c r="D4" s="7">
        <v>11</v>
      </c>
      <c r="E4" s="7">
        <v>29.5</v>
      </c>
      <c r="F4" s="17">
        <v>93</v>
      </c>
      <c r="G4" s="17">
        <v>27.9</v>
      </c>
      <c r="H4" s="7">
        <v>4</v>
      </c>
      <c r="I4" s="7">
        <v>100</v>
      </c>
      <c r="J4" s="8">
        <v>30</v>
      </c>
      <c r="K4" s="7">
        <v>64</v>
      </c>
      <c r="L4" s="7">
        <v>65</v>
      </c>
      <c r="M4" s="7">
        <v>48</v>
      </c>
      <c r="N4" s="7">
        <v>54</v>
      </c>
      <c r="O4" s="17">
        <v>93.9</v>
      </c>
      <c r="P4" s="17">
        <v>37.6</v>
      </c>
      <c r="Q4" s="17">
        <v>95.5</v>
      </c>
    </row>
    <row r="5" spans="1:17" x14ac:dyDescent="0.25">
      <c r="A5" s="6">
        <v>2</v>
      </c>
      <c r="B5" s="6" t="s">
        <v>114</v>
      </c>
      <c r="C5" s="6" t="s">
        <v>119</v>
      </c>
      <c r="D5" s="7">
        <v>9</v>
      </c>
      <c r="E5" s="7">
        <v>35.5</v>
      </c>
      <c r="F5" s="8">
        <v>99.305555555555557</v>
      </c>
      <c r="G5" s="8">
        <v>29.791666666666664</v>
      </c>
      <c r="H5" s="7">
        <v>2</v>
      </c>
      <c r="I5" s="7">
        <v>60</v>
      </c>
      <c r="J5" s="8">
        <v>18</v>
      </c>
      <c r="K5" s="7">
        <v>191</v>
      </c>
      <c r="L5" s="7">
        <v>192</v>
      </c>
      <c r="M5" s="7">
        <v>109</v>
      </c>
      <c r="N5" s="7">
        <v>113</v>
      </c>
      <c r="O5" s="17">
        <v>98.6</v>
      </c>
      <c r="P5" s="17">
        <v>39.4</v>
      </c>
      <c r="Q5" s="17">
        <v>87.2</v>
      </c>
    </row>
    <row r="6" spans="1:17" x14ac:dyDescent="0.25">
      <c r="A6" s="6">
        <v>3</v>
      </c>
      <c r="B6" s="6" t="s">
        <v>114</v>
      </c>
      <c r="C6" s="6" t="s">
        <v>120</v>
      </c>
      <c r="D6" s="7">
        <v>9</v>
      </c>
      <c r="E6" s="7">
        <v>35</v>
      </c>
      <c r="F6" s="17">
        <v>98.8</v>
      </c>
      <c r="G6" s="17">
        <v>29.583333333333332</v>
      </c>
      <c r="H6" s="7">
        <v>3</v>
      </c>
      <c r="I6" s="7">
        <v>90</v>
      </c>
      <c r="J6" s="8">
        <v>27</v>
      </c>
      <c r="K6" s="7">
        <v>138</v>
      </c>
      <c r="L6" s="7">
        <v>142</v>
      </c>
      <c r="M6" s="7">
        <v>90</v>
      </c>
      <c r="N6" s="7">
        <v>91</v>
      </c>
      <c r="O6" s="8">
        <v>98.0420987463241</v>
      </c>
      <c r="P6" s="8">
        <v>39.216839498529644</v>
      </c>
      <c r="Q6" s="17">
        <v>95.9</v>
      </c>
    </row>
    <row r="7" spans="1:17" x14ac:dyDescent="0.25">
      <c r="A7" s="6">
        <v>4</v>
      </c>
      <c r="B7" s="6" t="s">
        <v>114</v>
      </c>
      <c r="C7" s="6" t="s">
        <v>121</v>
      </c>
      <c r="D7" s="7">
        <v>9</v>
      </c>
      <c r="E7" s="7">
        <v>36</v>
      </c>
      <c r="F7" s="8">
        <v>100</v>
      </c>
      <c r="G7" s="8">
        <v>30</v>
      </c>
      <c r="H7" s="7">
        <v>4</v>
      </c>
      <c r="I7" s="7">
        <v>100</v>
      </c>
      <c r="J7" s="8">
        <v>30</v>
      </c>
      <c r="K7" s="7">
        <v>100</v>
      </c>
      <c r="L7" s="7">
        <v>102</v>
      </c>
      <c r="M7" s="7">
        <v>80</v>
      </c>
      <c r="N7" s="7">
        <v>84</v>
      </c>
      <c r="O7" s="17">
        <v>96.9</v>
      </c>
      <c r="P7" s="17">
        <v>38.799999999999997</v>
      </c>
      <c r="Q7" s="17">
        <v>98.8</v>
      </c>
    </row>
    <row r="8" spans="1:17" x14ac:dyDescent="0.25">
      <c r="A8" s="6">
        <v>5</v>
      </c>
      <c r="B8" s="6" t="s">
        <v>114</v>
      </c>
      <c r="C8" s="6" t="s">
        <v>122</v>
      </c>
      <c r="D8" s="7">
        <v>8.5</v>
      </c>
      <c r="E8" s="7">
        <v>34</v>
      </c>
      <c r="F8" s="17">
        <v>97</v>
      </c>
      <c r="G8" s="17">
        <v>29.1</v>
      </c>
      <c r="H8" s="7">
        <v>5</v>
      </c>
      <c r="I8" s="7">
        <v>100</v>
      </c>
      <c r="J8" s="8">
        <v>30</v>
      </c>
      <c r="K8" s="7">
        <v>55</v>
      </c>
      <c r="L8" s="7">
        <v>55</v>
      </c>
      <c r="M8" s="7">
        <v>52</v>
      </c>
      <c r="N8" s="7">
        <v>52</v>
      </c>
      <c r="O8" s="8">
        <v>100</v>
      </c>
      <c r="P8" s="8">
        <v>40</v>
      </c>
      <c r="Q8" s="17">
        <v>99.1</v>
      </c>
    </row>
    <row r="9" spans="1:17" x14ac:dyDescent="0.25">
      <c r="A9" s="6">
        <v>6</v>
      </c>
      <c r="B9" s="6" t="s">
        <v>40</v>
      </c>
      <c r="C9" s="6" t="s">
        <v>123</v>
      </c>
      <c r="D9" s="7">
        <v>9</v>
      </c>
      <c r="E9" s="7">
        <v>36</v>
      </c>
      <c r="F9" s="8">
        <v>100</v>
      </c>
      <c r="G9" s="8">
        <v>30</v>
      </c>
      <c r="H9" s="7">
        <v>6</v>
      </c>
      <c r="I9" s="7">
        <v>100</v>
      </c>
      <c r="J9" s="8">
        <v>30</v>
      </c>
      <c r="K9" s="7">
        <v>91</v>
      </c>
      <c r="L9" s="7">
        <v>93</v>
      </c>
      <c r="M9" s="7">
        <v>81</v>
      </c>
      <c r="N9" s="7">
        <v>81</v>
      </c>
      <c r="O9" s="8">
        <v>98.924731182795696</v>
      </c>
      <c r="P9" s="8">
        <v>39.56989247311828</v>
      </c>
      <c r="Q9" s="8">
        <v>99.569892473118273</v>
      </c>
    </row>
  </sheetData>
  <mergeCells count="7">
    <mergeCell ref="Q1:Q2"/>
    <mergeCell ref="D1:G1"/>
    <mergeCell ref="H1:J1"/>
    <mergeCell ref="K1:P1"/>
    <mergeCell ref="A1:A3"/>
    <mergeCell ref="B1:B3"/>
    <mergeCell ref="C1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8"/>
  <sheetViews>
    <sheetView workbookViewId="0">
      <selection activeCell="C1" sqref="C1:C2"/>
    </sheetView>
  </sheetViews>
  <sheetFormatPr defaultRowHeight="15" x14ac:dyDescent="0.25"/>
  <cols>
    <col min="2" max="2" width="19.28515625" customWidth="1"/>
    <col min="3" max="3" width="35.85546875" customWidth="1"/>
  </cols>
  <sheetData>
    <row r="1" spans="1:11" ht="30" customHeight="1" x14ac:dyDescent="0.25">
      <c r="A1" s="46" t="s">
        <v>133</v>
      </c>
      <c r="B1" s="41" t="s">
        <v>88</v>
      </c>
      <c r="C1" s="41" t="s">
        <v>79</v>
      </c>
      <c r="D1" s="47" t="s">
        <v>32</v>
      </c>
      <c r="E1" s="47"/>
      <c r="F1" s="47"/>
      <c r="G1" s="47"/>
      <c r="H1" s="47"/>
      <c r="I1" s="47"/>
      <c r="J1" s="47"/>
      <c r="K1" s="47"/>
    </row>
    <row r="2" spans="1:11" ht="133.5" customHeight="1" x14ac:dyDescent="0.25">
      <c r="A2" s="46"/>
      <c r="B2" s="41"/>
      <c r="C2" s="41"/>
      <c r="D2" s="37" t="s">
        <v>33</v>
      </c>
      <c r="E2" s="37" t="s">
        <v>34</v>
      </c>
      <c r="F2" s="37" t="s">
        <v>35</v>
      </c>
      <c r="G2" s="37" t="s">
        <v>36</v>
      </c>
      <c r="H2" s="37" t="s">
        <v>37</v>
      </c>
      <c r="I2" s="37" t="s">
        <v>38</v>
      </c>
      <c r="J2" s="37" t="s">
        <v>39</v>
      </c>
      <c r="K2" s="36" t="s">
        <v>134</v>
      </c>
    </row>
    <row r="3" spans="1:11" x14ac:dyDescent="0.25">
      <c r="A3" s="6">
        <v>1</v>
      </c>
      <c r="B3" s="6" t="s">
        <v>40</v>
      </c>
      <c r="C3" s="6" t="s">
        <v>118</v>
      </c>
      <c r="D3" s="7">
        <v>1</v>
      </c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f>SUM(D3:J3)</f>
        <v>7</v>
      </c>
    </row>
    <row r="4" spans="1:11" x14ac:dyDescent="0.25">
      <c r="A4" s="6">
        <v>2</v>
      </c>
      <c r="B4" s="6" t="s">
        <v>114</v>
      </c>
      <c r="C4" s="6" t="s">
        <v>119</v>
      </c>
      <c r="D4" s="7">
        <v>1</v>
      </c>
      <c r="E4" s="7">
        <v>1</v>
      </c>
      <c r="F4" s="7">
        <v>1</v>
      </c>
      <c r="G4" s="7">
        <v>1</v>
      </c>
      <c r="H4" s="7">
        <v>1</v>
      </c>
      <c r="I4" s="7">
        <v>1</v>
      </c>
      <c r="J4" s="7">
        <v>1</v>
      </c>
      <c r="K4" s="7">
        <f t="shared" ref="K4:K8" si="0">SUM(D4:J4)</f>
        <v>7</v>
      </c>
    </row>
    <row r="5" spans="1:11" x14ac:dyDescent="0.25">
      <c r="A5" s="6">
        <v>3</v>
      </c>
      <c r="B5" s="6" t="s">
        <v>114</v>
      </c>
      <c r="C5" s="6" t="s">
        <v>120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  <c r="J5" s="7">
        <v>1</v>
      </c>
      <c r="K5" s="7">
        <f t="shared" si="0"/>
        <v>7</v>
      </c>
    </row>
    <row r="6" spans="1:11" x14ac:dyDescent="0.25">
      <c r="A6" s="6">
        <v>4</v>
      </c>
      <c r="B6" s="6" t="s">
        <v>114</v>
      </c>
      <c r="C6" s="6" t="s">
        <v>121</v>
      </c>
      <c r="D6" s="7">
        <v>1</v>
      </c>
      <c r="E6" s="7">
        <v>1</v>
      </c>
      <c r="F6" s="7">
        <v>1</v>
      </c>
      <c r="G6" s="7">
        <v>1</v>
      </c>
      <c r="H6" s="7">
        <v>1</v>
      </c>
      <c r="I6" s="7">
        <v>1</v>
      </c>
      <c r="J6" s="7">
        <v>1</v>
      </c>
      <c r="K6" s="7">
        <f t="shared" si="0"/>
        <v>7</v>
      </c>
    </row>
    <row r="7" spans="1:11" x14ac:dyDescent="0.25">
      <c r="A7" s="6">
        <v>5</v>
      </c>
      <c r="B7" s="6" t="s">
        <v>114</v>
      </c>
      <c r="C7" s="6" t="s">
        <v>122</v>
      </c>
      <c r="D7" s="7">
        <v>1</v>
      </c>
      <c r="E7" s="7">
        <v>1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f t="shared" si="0"/>
        <v>7</v>
      </c>
    </row>
    <row r="8" spans="1:11" x14ac:dyDescent="0.25">
      <c r="A8" s="6">
        <v>6</v>
      </c>
      <c r="B8" s="6" t="s">
        <v>40</v>
      </c>
      <c r="C8" s="6" t="s">
        <v>123</v>
      </c>
      <c r="D8" s="7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f t="shared" si="0"/>
        <v>7</v>
      </c>
    </row>
  </sheetData>
  <mergeCells count="4">
    <mergeCell ref="D1:K1"/>
    <mergeCell ref="C1:C2"/>
    <mergeCell ref="B1:B2"/>
    <mergeCell ref="A1: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10"/>
  <sheetViews>
    <sheetView workbookViewId="0">
      <selection activeCell="C17" sqref="C17"/>
    </sheetView>
  </sheetViews>
  <sheetFormatPr defaultRowHeight="15" x14ac:dyDescent="0.25"/>
  <cols>
    <col min="2" max="2" width="19.85546875" bestFit="1" customWidth="1"/>
    <col min="3" max="3" width="54.7109375" customWidth="1"/>
  </cols>
  <sheetData>
    <row r="1" spans="1:11" ht="33" customHeight="1" x14ac:dyDescent="0.25">
      <c r="A1" s="46" t="s">
        <v>133</v>
      </c>
      <c r="B1" s="41" t="s">
        <v>88</v>
      </c>
      <c r="C1" s="46" t="s">
        <v>79</v>
      </c>
      <c r="D1" s="48" t="s">
        <v>19</v>
      </c>
      <c r="E1" s="49"/>
      <c r="F1" s="49"/>
      <c r="G1" s="49"/>
      <c r="H1" s="49"/>
      <c r="I1" s="49"/>
      <c r="J1" s="49"/>
      <c r="K1" s="50"/>
    </row>
    <row r="2" spans="1:11" ht="61.5" customHeight="1" x14ac:dyDescent="0.25">
      <c r="A2" s="46"/>
      <c r="B2" s="41"/>
      <c r="C2" s="46"/>
      <c r="D2" s="48" t="s">
        <v>20</v>
      </c>
      <c r="E2" s="49"/>
      <c r="F2" s="50"/>
      <c r="G2" s="48" t="s">
        <v>26</v>
      </c>
      <c r="H2" s="49"/>
      <c r="I2" s="49"/>
      <c r="J2" s="50"/>
      <c r="K2" s="51" t="s">
        <v>23</v>
      </c>
    </row>
    <row r="3" spans="1:11" ht="196.5" customHeight="1" x14ac:dyDescent="0.25">
      <c r="A3" s="46"/>
      <c r="B3" s="41"/>
      <c r="C3" s="46"/>
      <c r="D3" s="37" t="s">
        <v>24</v>
      </c>
      <c r="E3" s="38" t="s">
        <v>25</v>
      </c>
      <c r="F3" s="38" t="s">
        <v>27</v>
      </c>
      <c r="G3" s="37" t="s">
        <v>28</v>
      </c>
      <c r="H3" s="37" t="s">
        <v>29</v>
      </c>
      <c r="I3" s="37" t="s">
        <v>30</v>
      </c>
      <c r="J3" s="37" t="s">
        <v>31</v>
      </c>
      <c r="K3" s="52"/>
    </row>
    <row r="4" spans="1:11" x14ac:dyDescent="0.25">
      <c r="A4" s="46"/>
      <c r="B4" s="41"/>
      <c r="C4" s="46"/>
      <c r="D4" s="7"/>
      <c r="E4" s="7">
        <v>100</v>
      </c>
      <c r="F4" s="7">
        <v>50</v>
      </c>
      <c r="G4" s="7"/>
      <c r="H4" s="7"/>
      <c r="I4" s="7">
        <v>100</v>
      </c>
      <c r="J4" s="7">
        <f>I4*0.5</f>
        <v>50</v>
      </c>
      <c r="K4" s="7">
        <f>F4+J4</f>
        <v>100</v>
      </c>
    </row>
    <row r="5" spans="1:11" x14ac:dyDescent="0.25">
      <c r="A5" s="7">
        <v>1</v>
      </c>
      <c r="B5" s="7" t="s">
        <v>124</v>
      </c>
      <c r="C5" s="6" t="s">
        <v>118</v>
      </c>
      <c r="D5" s="7">
        <v>7</v>
      </c>
      <c r="E5" s="7">
        <v>100</v>
      </c>
      <c r="F5" s="7">
        <v>50</v>
      </c>
      <c r="G5" s="7">
        <v>93</v>
      </c>
      <c r="H5" s="7">
        <v>96</v>
      </c>
      <c r="I5" s="17">
        <v>97</v>
      </c>
      <c r="J5" s="17">
        <f t="shared" ref="J5:J10" si="0">I5*0.5</f>
        <v>48.5</v>
      </c>
      <c r="K5" s="17">
        <f t="shared" ref="K5:K10" si="1">F5+J5</f>
        <v>98.5</v>
      </c>
    </row>
    <row r="6" spans="1:11" x14ac:dyDescent="0.25">
      <c r="A6" s="7">
        <v>2</v>
      </c>
      <c r="B6" s="7" t="s">
        <v>114</v>
      </c>
      <c r="C6" s="6" t="s">
        <v>119</v>
      </c>
      <c r="D6" s="7">
        <v>7</v>
      </c>
      <c r="E6" s="7">
        <v>100</v>
      </c>
      <c r="F6" s="7">
        <v>50</v>
      </c>
      <c r="G6" s="7">
        <v>216</v>
      </c>
      <c r="H6" s="7">
        <v>225</v>
      </c>
      <c r="I6" s="8">
        <f t="shared" ref="I6:I10" si="2">G6/H6*100</f>
        <v>96</v>
      </c>
      <c r="J6" s="8">
        <f t="shared" si="0"/>
        <v>48</v>
      </c>
      <c r="K6" s="8">
        <f t="shared" si="1"/>
        <v>98</v>
      </c>
    </row>
    <row r="7" spans="1:11" x14ac:dyDescent="0.25">
      <c r="A7" s="7">
        <v>3</v>
      </c>
      <c r="B7" s="7" t="s">
        <v>114</v>
      </c>
      <c r="C7" s="6" t="s">
        <v>120</v>
      </c>
      <c r="D7" s="7">
        <v>7</v>
      </c>
      <c r="E7" s="7">
        <v>100</v>
      </c>
      <c r="F7" s="7">
        <v>50</v>
      </c>
      <c r="G7" s="7">
        <v>153</v>
      </c>
      <c r="H7" s="7">
        <v>155</v>
      </c>
      <c r="I7" s="17">
        <v>99</v>
      </c>
      <c r="J7" s="17">
        <f t="shared" si="0"/>
        <v>49.5</v>
      </c>
      <c r="K7" s="17">
        <f t="shared" si="1"/>
        <v>99.5</v>
      </c>
    </row>
    <row r="8" spans="1:11" x14ac:dyDescent="0.25">
      <c r="A8" s="7">
        <v>4</v>
      </c>
      <c r="B8" s="7" t="s">
        <v>114</v>
      </c>
      <c r="C8" s="6" t="s">
        <v>121</v>
      </c>
      <c r="D8" s="7">
        <v>7</v>
      </c>
      <c r="E8" s="7">
        <v>100</v>
      </c>
      <c r="F8" s="7">
        <v>50</v>
      </c>
      <c r="G8" s="7">
        <v>112</v>
      </c>
      <c r="H8" s="7">
        <v>115</v>
      </c>
      <c r="I8" s="17">
        <v>97</v>
      </c>
      <c r="J8" s="17">
        <f t="shared" si="0"/>
        <v>48.5</v>
      </c>
      <c r="K8" s="17">
        <f t="shared" si="1"/>
        <v>98.5</v>
      </c>
    </row>
    <row r="9" spans="1:11" x14ac:dyDescent="0.25">
      <c r="A9" s="7">
        <v>5</v>
      </c>
      <c r="B9" s="7" t="s">
        <v>114</v>
      </c>
      <c r="C9" s="6" t="s">
        <v>122</v>
      </c>
      <c r="D9" s="7">
        <v>7</v>
      </c>
      <c r="E9" s="7">
        <v>100</v>
      </c>
      <c r="F9" s="7">
        <v>50</v>
      </c>
      <c r="G9" s="7">
        <v>59</v>
      </c>
      <c r="H9" s="7">
        <v>61</v>
      </c>
      <c r="I9" s="17">
        <v>96.9</v>
      </c>
      <c r="J9" s="17">
        <f t="shared" si="0"/>
        <v>48.45</v>
      </c>
      <c r="K9" s="17">
        <f t="shared" si="1"/>
        <v>98.45</v>
      </c>
    </row>
    <row r="10" spans="1:11" x14ac:dyDescent="0.25">
      <c r="A10" s="7">
        <v>6</v>
      </c>
      <c r="B10" s="7" t="s">
        <v>124</v>
      </c>
      <c r="C10" s="6" t="s">
        <v>123</v>
      </c>
      <c r="D10" s="7">
        <v>7</v>
      </c>
      <c r="E10" s="7">
        <v>100</v>
      </c>
      <c r="F10" s="7">
        <v>50</v>
      </c>
      <c r="G10" s="7">
        <v>98</v>
      </c>
      <c r="H10" s="7">
        <v>102</v>
      </c>
      <c r="I10" s="8">
        <f t="shared" si="2"/>
        <v>96.078431372549019</v>
      </c>
      <c r="J10" s="8">
        <f t="shared" si="0"/>
        <v>48.03921568627451</v>
      </c>
      <c r="K10" s="8">
        <f t="shared" si="1"/>
        <v>98.039215686274503</v>
      </c>
    </row>
  </sheetData>
  <mergeCells count="7">
    <mergeCell ref="C1:C4"/>
    <mergeCell ref="B1:B4"/>
    <mergeCell ref="A1:A4"/>
    <mergeCell ref="D1:K1"/>
    <mergeCell ref="D2:F2"/>
    <mergeCell ref="G2:J2"/>
    <mergeCell ref="K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P8"/>
  <sheetViews>
    <sheetView workbookViewId="0">
      <selection activeCell="B3" sqref="B3:B8"/>
    </sheetView>
  </sheetViews>
  <sheetFormatPr defaultRowHeight="15" x14ac:dyDescent="0.25"/>
  <cols>
    <col min="2" max="2" width="19.85546875" customWidth="1"/>
    <col min="3" max="3" width="35" customWidth="1"/>
    <col min="7" max="7" width="3.7109375" bestFit="1" customWidth="1"/>
    <col min="9" max="9" width="3.7109375" bestFit="1" customWidth="1"/>
    <col min="10" max="10" width="8.28515625" customWidth="1"/>
    <col min="12" max="14" width="9.140625" style="11"/>
    <col min="15" max="15" width="7.28515625" style="11" customWidth="1"/>
    <col min="16" max="16" width="3.7109375" bestFit="1" customWidth="1"/>
  </cols>
  <sheetData>
    <row r="1" spans="1:16" ht="48.75" customHeight="1" x14ac:dyDescent="0.25">
      <c r="A1" s="46" t="s">
        <v>133</v>
      </c>
      <c r="B1" s="41" t="s">
        <v>88</v>
      </c>
      <c r="C1" s="41" t="s">
        <v>79</v>
      </c>
      <c r="D1" s="41" t="s">
        <v>41</v>
      </c>
      <c r="E1" s="41"/>
      <c r="F1" s="41"/>
      <c r="G1" s="41"/>
      <c r="H1" s="41"/>
      <c r="I1" s="41"/>
      <c r="J1" s="41" t="s">
        <v>42</v>
      </c>
      <c r="K1" s="41"/>
      <c r="L1" s="41"/>
      <c r="M1" s="41"/>
      <c r="N1" s="41"/>
      <c r="O1" s="41"/>
      <c r="P1" s="41"/>
    </row>
    <row r="2" spans="1:16" ht="179.25" customHeight="1" x14ac:dyDescent="0.25">
      <c r="A2" s="46"/>
      <c r="B2" s="41"/>
      <c r="C2" s="41"/>
      <c r="D2" s="37" t="s">
        <v>47</v>
      </c>
      <c r="E2" s="37" t="s">
        <v>46</v>
      </c>
      <c r="F2" s="37" t="s">
        <v>45</v>
      </c>
      <c r="G2" s="37" t="s">
        <v>44</v>
      </c>
      <c r="H2" s="37" t="s">
        <v>43</v>
      </c>
      <c r="I2" s="37" t="s">
        <v>135</v>
      </c>
      <c r="J2" s="37" t="s">
        <v>48</v>
      </c>
      <c r="K2" s="37" t="s">
        <v>49</v>
      </c>
      <c r="L2" s="58" t="s">
        <v>50</v>
      </c>
      <c r="M2" s="58" t="s">
        <v>51</v>
      </c>
      <c r="N2" s="58" t="s">
        <v>52</v>
      </c>
      <c r="O2" s="58" t="s">
        <v>53</v>
      </c>
      <c r="P2" s="37" t="s">
        <v>136</v>
      </c>
    </row>
    <row r="3" spans="1:16" x14ac:dyDescent="0.25">
      <c r="A3" s="6">
        <v>1</v>
      </c>
      <c r="B3" s="7" t="s">
        <v>124</v>
      </c>
      <c r="C3" s="59" t="s">
        <v>1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f>SUM(D3:H3)</f>
        <v>0</v>
      </c>
      <c r="J3" s="6">
        <v>0</v>
      </c>
      <c r="K3" s="6">
        <v>0</v>
      </c>
      <c r="L3" s="21">
        <v>0</v>
      </c>
      <c r="M3" s="21">
        <v>1</v>
      </c>
      <c r="N3" s="21">
        <v>1</v>
      </c>
      <c r="O3" s="21">
        <v>0</v>
      </c>
      <c r="P3" s="6">
        <f>SUM(J3:O3)</f>
        <v>2</v>
      </c>
    </row>
    <row r="4" spans="1:16" x14ac:dyDescent="0.25">
      <c r="A4" s="6">
        <v>2</v>
      </c>
      <c r="B4" s="7" t="s">
        <v>114</v>
      </c>
      <c r="C4" s="59" t="s">
        <v>2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f t="shared" ref="I4:I8" si="0">SUM(D4:H4)</f>
        <v>0</v>
      </c>
      <c r="J4" s="6">
        <v>0</v>
      </c>
      <c r="K4" s="6">
        <v>0</v>
      </c>
      <c r="L4" s="21">
        <v>0</v>
      </c>
      <c r="M4" s="21">
        <v>1</v>
      </c>
      <c r="N4" s="21">
        <v>0</v>
      </c>
      <c r="O4" s="21">
        <v>1</v>
      </c>
      <c r="P4" s="6">
        <f t="shared" ref="P4:P8" si="1">SUM(J4:O4)</f>
        <v>2</v>
      </c>
    </row>
    <row r="5" spans="1:16" x14ac:dyDescent="0.25">
      <c r="A5" s="6">
        <v>3</v>
      </c>
      <c r="B5" s="7" t="s">
        <v>114</v>
      </c>
      <c r="C5" s="59" t="s">
        <v>3</v>
      </c>
      <c r="D5" s="6">
        <v>1</v>
      </c>
      <c r="E5" s="6">
        <v>0</v>
      </c>
      <c r="F5" s="6">
        <v>1</v>
      </c>
      <c r="G5" s="6">
        <v>0</v>
      </c>
      <c r="H5" s="6">
        <v>1</v>
      </c>
      <c r="I5" s="6">
        <f t="shared" si="0"/>
        <v>3</v>
      </c>
      <c r="J5" s="6">
        <v>0</v>
      </c>
      <c r="K5" s="6">
        <v>0</v>
      </c>
      <c r="L5" s="21">
        <v>0</v>
      </c>
      <c r="M5" s="21">
        <v>1</v>
      </c>
      <c r="N5" s="21">
        <v>1</v>
      </c>
      <c r="O5" s="21">
        <v>1</v>
      </c>
      <c r="P5" s="6">
        <f t="shared" si="1"/>
        <v>3</v>
      </c>
    </row>
    <row r="6" spans="1:16" x14ac:dyDescent="0.25">
      <c r="A6" s="6">
        <v>4</v>
      </c>
      <c r="B6" s="7" t="s">
        <v>114</v>
      </c>
      <c r="C6" s="59" t="s">
        <v>4</v>
      </c>
      <c r="D6" s="6">
        <v>1</v>
      </c>
      <c r="E6" s="6">
        <v>1</v>
      </c>
      <c r="F6" s="6">
        <v>1</v>
      </c>
      <c r="G6" s="6">
        <v>0</v>
      </c>
      <c r="H6" s="6">
        <v>0</v>
      </c>
      <c r="I6" s="6">
        <f t="shared" si="0"/>
        <v>3</v>
      </c>
      <c r="J6" s="6">
        <v>0</v>
      </c>
      <c r="K6" s="6">
        <v>0</v>
      </c>
      <c r="L6" s="21">
        <v>0</v>
      </c>
      <c r="M6" s="21">
        <v>0</v>
      </c>
      <c r="N6" s="21">
        <v>1</v>
      </c>
      <c r="O6" s="21">
        <v>1</v>
      </c>
      <c r="P6" s="6">
        <f t="shared" si="1"/>
        <v>2</v>
      </c>
    </row>
    <row r="7" spans="1:16" x14ac:dyDescent="0.25">
      <c r="A7" s="6">
        <v>5</v>
      </c>
      <c r="B7" s="7" t="s">
        <v>114</v>
      </c>
      <c r="C7" s="59" t="s">
        <v>5</v>
      </c>
      <c r="D7" s="6">
        <v>1</v>
      </c>
      <c r="E7" s="6">
        <v>1</v>
      </c>
      <c r="F7" s="6">
        <v>0</v>
      </c>
      <c r="G7" s="6">
        <v>0</v>
      </c>
      <c r="H7" s="6">
        <v>0</v>
      </c>
      <c r="I7" s="6">
        <f t="shared" si="0"/>
        <v>2</v>
      </c>
      <c r="J7" s="6">
        <v>0</v>
      </c>
      <c r="K7" s="6">
        <v>0</v>
      </c>
      <c r="L7" s="21">
        <v>0</v>
      </c>
      <c r="M7" s="21">
        <v>1</v>
      </c>
      <c r="N7" s="21">
        <v>0</v>
      </c>
      <c r="O7" s="21">
        <v>1</v>
      </c>
      <c r="P7" s="6">
        <f t="shared" si="1"/>
        <v>2</v>
      </c>
    </row>
    <row r="8" spans="1:16" x14ac:dyDescent="0.25">
      <c r="A8" s="6">
        <v>6</v>
      </c>
      <c r="B8" s="7" t="s">
        <v>124</v>
      </c>
      <c r="C8" s="59" t="s">
        <v>6</v>
      </c>
      <c r="D8" s="6">
        <v>0</v>
      </c>
      <c r="E8" s="6">
        <v>1</v>
      </c>
      <c r="F8" s="6">
        <v>0</v>
      </c>
      <c r="G8" s="6">
        <v>0</v>
      </c>
      <c r="H8" s="6">
        <v>0</v>
      </c>
      <c r="I8" s="6">
        <f t="shared" si="0"/>
        <v>1</v>
      </c>
      <c r="J8" s="6">
        <v>0</v>
      </c>
      <c r="K8" s="6">
        <v>1</v>
      </c>
      <c r="L8" s="21">
        <v>0</v>
      </c>
      <c r="M8" s="21">
        <v>1</v>
      </c>
      <c r="N8" s="21">
        <v>1</v>
      </c>
      <c r="O8" s="21">
        <v>1</v>
      </c>
      <c r="P8" s="6">
        <f t="shared" si="1"/>
        <v>4</v>
      </c>
    </row>
  </sheetData>
  <mergeCells count="5">
    <mergeCell ref="D1:I1"/>
    <mergeCell ref="J1:P1"/>
    <mergeCell ref="C1:C2"/>
    <mergeCell ref="A1:A2"/>
    <mergeCell ref="B1:B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O9"/>
  <sheetViews>
    <sheetView workbookViewId="0">
      <selection activeCell="O19" sqref="O19"/>
    </sheetView>
  </sheetViews>
  <sheetFormatPr defaultRowHeight="15" x14ac:dyDescent="0.25"/>
  <cols>
    <col min="1" max="1" width="5" customWidth="1"/>
    <col min="2" max="2" width="24.7109375" customWidth="1"/>
    <col min="3" max="3" width="54.7109375" customWidth="1"/>
  </cols>
  <sheetData>
    <row r="1" spans="1:15" x14ac:dyDescent="0.25">
      <c r="A1" s="46" t="s">
        <v>133</v>
      </c>
      <c r="B1" s="41" t="s">
        <v>88</v>
      </c>
      <c r="C1" s="41" t="s">
        <v>79</v>
      </c>
      <c r="D1" s="42" t="s">
        <v>54</v>
      </c>
      <c r="E1" s="42"/>
      <c r="F1" s="42"/>
      <c r="G1" s="42" t="s">
        <v>55</v>
      </c>
      <c r="H1" s="42"/>
      <c r="I1" s="42"/>
      <c r="J1" s="42" t="s">
        <v>56</v>
      </c>
      <c r="K1" s="42"/>
      <c r="L1" s="42"/>
      <c r="M1" s="42"/>
      <c r="N1" s="66" t="s">
        <v>23</v>
      </c>
    </row>
    <row r="2" spans="1:15" ht="152.25" x14ac:dyDescent="0.25">
      <c r="A2" s="46"/>
      <c r="B2" s="41"/>
      <c r="C2" s="41"/>
      <c r="D2" s="37" t="s">
        <v>57</v>
      </c>
      <c r="E2" s="38" t="s">
        <v>58</v>
      </c>
      <c r="F2" s="38" t="s">
        <v>59</v>
      </c>
      <c r="G2" s="37" t="s">
        <v>60</v>
      </c>
      <c r="H2" s="38" t="s">
        <v>61</v>
      </c>
      <c r="I2" s="38" t="s">
        <v>62</v>
      </c>
      <c r="J2" s="37" t="s">
        <v>63</v>
      </c>
      <c r="K2" s="37" t="s">
        <v>64</v>
      </c>
      <c r="L2" s="37" t="s">
        <v>65</v>
      </c>
      <c r="M2" s="37" t="s">
        <v>66</v>
      </c>
      <c r="N2" s="66"/>
    </row>
    <row r="3" spans="1:15" x14ac:dyDescent="0.25">
      <c r="A3" s="6"/>
      <c r="B3" s="6"/>
      <c r="C3" s="6"/>
      <c r="D3" s="65"/>
      <c r="E3" s="65">
        <v>100</v>
      </c>
      <c r="F3" s="65">
        <f>E3*0.3</f>
        <v>30</v>
      </c>
      <c r="G3" s="65"/>
      <c r="H3" s="65">
        <v>100</v>
      </c>
      <c r="I3" s="65">
        <f>H3*0.4</f>
        <v>40</v>
      </c>
      <c r="J3" s="65"/>
      <c r="K3" s="65"/>
      <c r="L3" s="65">
        <v>100</v>
      </c>
      <c r="M3" s="65">
        <f>L3*0.3</f>
        <v>30</v>
      </c>
      <c r="N3" s="65">
        <f>F3+I3+M3</f>
        <v>100</v>
      </c>
    </row>
    <row r="4" spans="1:15" s="11" customFormat="1" x14ac:dyDescent="0.25">
      <c r="A4" s="21">
        <v>1</v>
      </c>
      <c r="B4" s="7" t="s">
        <v>124</v>
      </c>
      <c r="C4" s="63" t="s">
        <v>1</v>
      </c>
      <c r="D4" s="21">
        <v>0</v>
      </c>
      <c r="E4" s="22">
        <v>0</v>
      </c>
      <c r="F4" s="22">
        <f t="shared" ref="F4:F9" si="0">E4*0.3</f>
        <v>0</v>
      </c>
      <c r="G4" s="21">
        <v>2</v>
      </c>
      <c r="H4" s="23">
        <v>40</v>
      </c>
      <c r="I4" s="23">
        <f t="shared" ref="I4:I9" si="1">H4*0.4</f>
        <v>16</v>
      </c>
      <c r="J4" s="60">
        <v>5</v>
      </c>
      <c r="K4" s="60">
        <v>5</v>
      </c>
      <c r="L4" s="22">
        <f>J4/K4*100</f>
        <v>100</v>
      </c>
      <c r="M4" s="22">
        <f t="shared" ref="M4:M9" si="2">L4*0.3</f>
        <v>30</v>
      </c>
      <c r="N4" s="23">
        <f t="shared" ref="N4:N9" si="3">F4+I4+M4</f>
        <v>46</v>
      </c>
    </row>
    <row r="5" spans="1:15" x14ac:dyDescent="0.25">
      <c r="A5" s="6">
        <v>2</v>
      </c>
      <c r="B5" s="7" t="s">
        <v>114</v>
      </c>
      <c r="C5" s="64" t="s">
        <v>2</v>
      </c>
      <c r="D5" s="6">
        <v>0</v>
      </c>
      <c r="E5" s="61">
        <v>0</v>
      </c>
      <c r="F5" s="61">
        <f t="shared" si="0"/>
        <v>0</v>
      </c>
      <c r="G5" s="6">
        <v>2</v>
      </c>
      <c r="H5" s="61">
        <f t="shared" ref="H5:H9" si="4">G5*20</f>
        <v>40</v>
      </c>
      <c r="I5" s="61">
        <f t="shared" si="1"/>
        <v>16</v>
      </c>
      <c r="J5" s="62">
        <v>9</v>
      </c>
      <c r="K5" s="62">
        <v>9</v>
      </c>
      <c r="L5" s="61">
        <f t="shared" ref="L5:L8" si="5">J5/K5*100</f>
        <v>100</v>
      </c>
      <c r="M5" s="61">
        <f t="shared" si="2"/>
        <v>30</v>
      </c>
      <c r="N5" s="61">
        <f t="shared" si="3"/>
        <v>46</v>
      </c>
    </row>
    <row r="6" spans="1:15" x14ac:dyDescent="0.25">
      <c r="A6" s="6">
        <v>3</v>
      </c>
      <c r="B6" s="7" t="s">
        <v>114</v>
      </c>
      <c r="C6" s="64" t="s">
        <v>3</v>
      </c>
      <c r="D6" s="6">
        <v>3</v>
      </c>
      <c r="E6" s="61">
        <v>60</v>
      </c>
      <c r="F6" s="61">
        <f t="shared" si="0"/>
        <v>18</v>
      </c>
      <c r="G6" s="6">
        <v>3</v>
      </c>
      <c r="H6" s="61">
        <f t="shared" si="4"/>
        <v>60</v>
      </c>
      <c r="I6" s="61">
        <f t="shared" si="1"/>
        <v>24</v>
      </c>
      <c r="J6" s="62">
        <v>3</v>
      </c>
      <c r="K6" s="62">
        <v>3</v>
      </c>
      <c r="L6" s="61">
        <f t="shared" si="5"/>
        <v>100</v>
      </c>
      <c r="M6" s="61">
        <f t="shared" si="2"/>
        <v>30</v>
      </c>
      <c r="N6" s="61">
        <f t="shared" si="3"/>
        <v>72</v>
      </c>
    </row>
    <row r="7" spans="1:15" s="11" customFormat="1" x14ac:dyDescent="0.25">
      <c r="A7" s="21">
        <v>4</v>
      </c>
      <c r="B7" s="7" t="s">
        <v>114</v>
      </c>
      <c r="C7" s="63" t="s">
        <v>4</v>
      </c>
      <c r="D7" s="21">
        <v>3</v>
      </c>
      <c r="E7" s="22">
        <v>60</v>
      </c>
      <c r="F7" s="22">
        <f t="shared" si="0"/>
        <v>18</v>
      </c>
      <c r="G7" s="21">
        <v>2</v>
      </c>
      <c r="H7" s="23">
        <v>40</v>
      </c>
      <c r="I7" s="23">
        <f t="shared" si="1"/>
        <v>16</v>
      </c>
      <c r="J7" s="60">
        <v>4</v>
      </c>
      <c r="K7" s="60">
        <v>5</v>
      </c>
      <c r="L7" s="22">
        <f t="shared" si="5"/>
        <v>80</v>
      </c>
      <c r="M7" s="22">
        <f t="shared" si="2"/>
        <v>24</v>
      </c>
      <c r="N7" s="23">
        <f t="shared" si="3"/>
        <v>58</v>
      </c>
    </row>
    <row r="8" spans="1:15" s="11" customFormat="1" x14ac:dyDescent="0.25">
      <c r="A8" s="21">
        <v>5</v>
      </c>
      <c r="B8" s="7" t="s">
        <v>114</v>
      </c>
      <c r="C8" s="63" t="s">
        <v>5</v>
      </c>
      <c r="D8" s="21">
        <v>2</v>
      </c>
      <c r="E8" s="22">
        <v>40</v>
      </c>
      <c r="F8" s="22">
        <f t="shared" si="0"/>
        <v>12</v>
      </c>
      <c r="G8" s="21">
        <v>2</v>
      </c>
      <c r="H8" s="23">
        <v>40</v>
      </c>
      <c r="I8" s="23">
        <f t="shared" si="1"/>
        <v>16</v>
      </c>
      <c r="J8" s="60">
        <v>3</v>
      </c>
      <c r="K8" s="60">
        <v>3</v>
      </c>
      <c r="L8" s="22">
        <f t="shared" si="5"/>
        <v>100</v>
      </c>
      <c r="M8" s="22">
        <f t="shared" si="2"/>
        <v>30</v>
      </c>
      <c r="N8" s="23">
        <f t="shared" si="3"/>
        <v>58</v>
      </c>
    </row>
    <row r="9" spans="1:15" x14ac:dyDescent="0.25">
      <c r="A9" s="6">
        <v>6</v>
      </c>
      <c r="B9" s="7" t="s">
        <v>124</v>
      </c>
      <c r="C9" s="64" t="s">
        <v>6</v>
      </c>
      <c r="D9" s="6">
        <v>1</v>
      </c>
      <c r="E9" s="61">
        <v>20</v>
      </c>
      <c r="F9" s="61">
        <f t="shared" si="0"/>
        <v>6</v>
      </c>
      <c r="G9" s="6">
        <v>4</v>
      </c>
      <c r="H9" s="61">
        <f t="shared" si="4"/>
        <v>80</v>
      </c>
      <c r="I9" s="61">
        <f t="shared" si="1"/>
        <v>32</v>
      </c>
      <c r="J9" s="62">
        <v>1</v>
      </c>
      <c r="K9" s="62">
        <v>1</v>
      </c>
      <c r="L9" s="61">
        <v>100</v>
      </c>
      <c r="M9" s="61">
        <f t="shared" si="2"/>
        <v>30</v>
      </c>
      <c r="N9" s="61">
        <f t="shared" si="3"/>
        <v>68</v>
      </c>
      <c r="O9" s="1"/>
    </row>
  </sheetData>
  <mergeCells count="7">
    <mergeCell ref="N1:N2"/>
    <mergeCell ref="D1:F1"/>
    <mergeCell ref="G1:I1"/>
    <mergeCell ref="C1:C2"/>
    <mergeCell ref="A1:A2"/>
    <mergeCell ref="J1:M1"/>
    <mergeCell ref="B1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P9"/>
  <sheetViews>
    <sheetView zoomScale="80" zoomScaleNormal="80" workbookViewId="0">
      <selection activeCell="D3" sqref="D3:P3"/>
    </sheetView>
  </sheetViews>
  <sheetFormatPr defaultRowHeight="15" x14ac:dyDescent="0.25"/>
  <cols>
    <col min="1" max="1" width="7.28515625" customWidth="1"/>
    <col min="2" max="2" width="19.140625" customWidth="1"/>
    <col min="3" max="3" width="31.140625" customWidth="1"/>
    <col min="4" max="4" width="18.7109375" customWidth="1"/>
    <col min="5" max="5" width="8.5703125" bestFit="1" customWidth="1"/>
    <col min="6" max="7" width="4.5703125" bestFit="1" customWidth="1"/>
    <col min="8" max="8" width="13.28515625" customWidth="1"/>
    <col min="9" max="9" width="5.140625" bestFit="1" customWidth="1"/>
    <col min="10" max="10" width="6" bestFit="1" customWidth="1"/>
    <col min="12" max="12" width="13.5703125" customWidth="1"/>
  </cols>
  <sheetData>
    <row r="1" spans="1:16" s="2" customFormat="1" ht="129.75" customHeight="1" x14ac:dyDescent="0.2">
      <c r="A1" s="46" t="s">
        <v>133</v>
      </c>
      <c r="B1" s="69" t="s">
        <v>88</v>
      </c>
      <c r="C1" s="41" t="s">
        <v>79</v>
      </c>
      <c r="D1" s="68" t="s">
        <v>74</v>
      </c>
      <c r="E1" s="68"/>
      <c r="F1" s="68"/>
      <c r="G1" s="68"/>
      <c r="H1" s="68" t="s">
        <v>71</v>
      </c>
      <c r="I1" s="68"/>
      <c r="J1" s="68"/>
      <c r="K1" s="68"/>
      <c r="L1" s="68" t="s">
        <v>75</v>
      </c>
      <c r="M1" s="68"/>
      <c r="N1" s="68"/>
      <c r="O1" s="68"/>
      <c r="P1" s="66" t="s">
        <v>23</v>
      </c>
    </row>
    <row r="2" spans="1:16" s="2" customFormat="1" ht="183.75" customHeight="1" x14ac:dyDescent="0.2">
      <c r="A2" s="46"/>
      <c r="B2" s="69"/>
      <c r="C2" s="41"/>
      <c r="D2" s="37" t="s">
        <v>67</v>
      </c>
      <c r="E2" s="37" t="s">
        <v>15</v>
      </c>
      <c r="F2" s="38" t="s">
        <v>69</v>
      </c>
      <c r="G2" s="38" t="s">
        <v>70</v>
      </c>
      <c r="H2" s="37" t="s">
        <v>68</v>
      </c>
      <c r="I2" s="37" t="s">
        <v>15</v>
      </c>
      <c r="J2" s="38" t="s">
        <v>72</v>
      </c>
      <c r="K2" s="38" t="s">
        <v>73</v>
      </c>
      <c r="L2" s="37" t="s">
        <v>76</v>
      </c>
      <c r="M2" s="37" t="s">
        <v>15</v>
      </c>
      <c r="N2" s="37" t="s">
        <v>77</v>
      </c>
      <c r="O2" s="37" t="s">
        <v>78</v>
      </c>
      <c r="P2" s="66"/>
    </row>
    <row r="3" spans="1:16" x14ac:dyDescent="0.25">
      <c r="A3" s="46"/>
      <c r="B3" s="69"/>
      <c r="C3" s="41"/>
      <c r="D3" s="65"/>
      <c r="E3" s="65"/>
      <c r="F3" s="65">
        <v>100</v>
      </c>
      <c r="G3" s="65">
        <f>F3*0.4</f>
        <v>40</v>
      </c>
      <c r="H3" s="65"/>
      <c r="I3" s="65"/>
      <c r="J3" s="65">
        <v>100</v>
      </c>
      <c r="K3" s="65">
        <f>J3*0.4</f>
        <v>40</v>
      </c>
      <c r="L3" s="65"/>
      <c r="M3" s="65"/>
      <c r="N3" s="65">
        <v>100</v>
      </c>
      <c r="O3" s="65">
        <f>N3*0.2</f>
        <v>20</v>
      </c>
      <c r="P3" s="65">
        <f>G3+K3+O3</f>
        <v>100</v>
      </c>
    </row>
    <row r="4" spans="1:16" x14ac:dyDescent="0.25">
      <c r="A4" s="6">
        <v>1</v>
      </c>
      <c r="B4" s="7" t="s">
        <v>124</v>
      </c>
      <c r="C4" s="6" t="s">
        <v>118</v>
      </c>
      <c r="D4" s="6">
        <v>92</v>
      </c>
      <c r="E4" s="6">
        <v>96</v>
      </c>
      <c r="F4" s="67">
        <v>96</v>
      </c>
      <c r="G4" s="67">
        <f t="shared" ref="G4:G9" si="0">F4*0.4</f>
        <v>38.400000000000006</v>
      </c>
      <c r="H4" s="6">
        <v>94</v>
      </c>
      <c r="I4" s="6">
        <v>96</v>
      </c>
      <c r="J4" s="61">
        <f>H4/I4*100</f>
        <v>97.916666666666657</v>
      </c>
      <c r="K4" s="61">
        <f t="shared" ref="K4:K9" si="1">J4*0.4</f>
        <v>39.166666666666664</v>
      </c>
      <c r="L4" s="62">
        <v>86</v>
      </c>
      <c r="M4" s="62">
        <v>96</v>
      </c>
      <c r="N4" s="67">
        <v>90</v>
      </c>
      <c r="O4" s="67">
        <f t="shared" ref="O4:O9" si="2">N4*0.2</f>
        <v>18</v>
      </c>
      <c r="P4" s="67">
        <f>G4+K4+O4</f>
        <v>95.566666666666663</v>
      </c>
    </row>
    <row r="5" spans="1:16" x14ac:dyDescent="0.25">
      <c r="A5" s="6">
        <v>2</v>
      </c>
      <c r="B5" s="7" t="s">
        <v>114</v>
      </c>
      <c r="C5" s="6" t="s">
        <v>119</v>
      </c>
      <c r="D5" s="6">
        <v>217</v>
      </c>
      <c r="E5" s="6">
        <v>225</v>
      </c>
      <c r="F5" s="67">
        <v>96</v>
      </c>
      <c r="G5" s="67">
        <f t="shared" si="0"/>
        <v>38.400000000000006</v>
      </c>
      <c r="H5" s="6">
        <v>217</v>
      </c>
      <c r="I5" s="6">
        <v>225</v>
      </c>
      <c r="J5" s="67">
        <v>96</v>
      </c>
      <c r="K5" s="67">
        <f t="shared" si="1"/>
        <v>38.400000000000006</v>
      </c>
      <c r="L5" s="62">
        <v>217</v>
      </c>
      <c r="M5" s="62">
        <v>225</v>
      </c>
      <c r="N5" s="67">
        <v>96</v>
      </c>
      <c r="O5" s="67">
        <f t="shared" si="2"/>
        <v>19.200000000000003</v>
      </c>
      <c r="P5" s="67">
        <f t="shared" ref="P5:P9" si="3">G5+K5+O5</f>
        <v>96.000000000000014</v>
      </c>
    </row>
    <row r="6" spans="1:16" x14ac:dyDescent="0.25">
      <c r="A6" s="6">
        <v>3</v>
      </c>
      <c r="B6" s="7" t="s">
        <v>114</v>
      </c>
      <c r="C6" s="6" t="s">
        <v>120</v>
      </c>
      <c r="D6" s="6">
        <v>148</v>
      </c>
      <c r="E6" s="6">
        <v>155</v>
      </c>
      <c r="F6" s="67">
        <v>95</v>
      </c>
      <c r="G6" s="67">
        <f t="shared" si="0"/>
        <v>38</v>
      </c>
      <c r="H6" s="6">
        <v>154</v>
      </c>
      <c r="I6" s="6">
        <v>155</v>
      </c>
      <c r="J6" s="67">
        <v>99</v>
      </c>
      <c r="K6" s="67">
        <f t="shared" si="1"/>
        <v>39.6</v>
      </c>
      <c r="L6" s="62">
        <v>149</v>
      </c>
      <c r="M6" s="62">
        <v>155</v>
      </c>
      <c r="N6" s="61">
        <f t="shared" ref="N6:N9" si="4">L6/M6*100</f>
        <v>96.129032258064512</v>
      </c>
      <c r="O6" s="61">
        <f t="shared" si="2"/>
        <v>19.225806451612904</v>
      </c>
      <c r="P6" s="67">
        <f t="shared" si="3"/>
        <v>96.825806451612891</v>
      </c>
    </row>
    <row r="7" spans="1:16" x14ac:dyDescent="0.25">
      <c r="A7" s="6">
        <v>4</v>
      </c>
      <c r="B7" s="7" t="s">
        <v>114</v>
      </c>
      <c r="C7" s="6" t="s">
        <v>121</v>
      </c>
      <c r="D7" s="6">
        <v>108</v>
      </c>
      <c r="E7" s="6">
        <v>115</v>
      </c>
      <c r="F7" s="67">
        <v>93.6</v>
      </c>
      <c r="G7" s="67">
        <f t="shared" si="0"/>
        <v>37.44</v>
      </c>
      <c r="H7" s="6">
        <v>111</v>
      </c>
      <c r="I7" s="6">
        <v>115</v>
      </c>
      <c r="J7" s="61">
        <f t="shared" ref="J7:J9" si="5">H7/I7*100</f>
        <v>96.521739130434781</v>
      </c>
      <c r="K7" s="61">
        <f t="shared" si="1"/>
        <v>38.608695652173914</v>
      </c>
      <c r="L7" s="62">
        <v>110</v>
      </c>
      <c r="M7" s="62">
        <v>115</v>
      </c>
      <c r="N7" s="61">
        <f t="shared" si="4"/>
        <v>95.652173913043484</v>
      </c>
      <c r="O7" s="61">
        <f t="shared" si="2"/>
        <v>19.130434782608699</v>
      </c>
      <c r="P7" s="67">
        <f t="shared" si="3"/>
        <v>95.179130434782607</v>
      </c>
    </row>
    <row r="8" spans="1:16" x14ac:dyDescent="0.25">
      <c r="A8" s="6">
        <v>5</v>
      </c>
      <c r="B8" s="7" t="s">
        <v>114</v>
      </c>
      <c r="C8" s="6" t="s">
        <v>122</v>
      </c>
      <c r="D8" s="6">
        <v>58</v>
      </c>
      <c r="E8" s="6">
        <v>61</v>
      </c>
      <c r="F8" s="61">
        <f t="shared" ref="F8:F9" si="6">D8/E8*100</f>
        <v>95.081967213114751</v>
      </c>
      <c r="G8" s="61">
        <f t="shared" si="0"/>
        <v>38.032786885245905</v>
      </c>
      <c r="H8" s="6">
        <v>61</v>
      </c>
      <c r="I8" s="6">
        <v>61</v>
      </c>
      <c r="J8" s="61">
        <f t="shared" si="5"/>
        <v>100</v>
      </c>
      <c r="K8" s="61">
        <f t="shared" si="1"/>
        <v>40</v>
      </c>
      <c r="L8" s="62">
        <v>60</v>
      </c>
      <c r="M8" s="62">
        <v>61</v>
      </c>
      <c r="N8" s="67">
        <v>98</v>
      </c>
      <c r="O8" s="67">
        <f t="shared" si="2"/>
        <v>19.600000000000001</v>
      </c>
      <c r="P8" s="67">
        <f t="shared" si="3"/>
        <v>97.632786885245906</v>
      </c>
    </row>
    <row r="9" spans="1:16" x14ac:dyDescent="0.25">
      <c r="A9" s="6">
        <v>6</v>
      </c>
      <c r="B9" s="7" t="s">
        <v>124</v>
      </c>
      <c r="C9" s="6" t="s">
        <v>123</v>
      </c>
      <c r="D9" s="6">
        <v>101</v>
      </c>
      <c r="E9" s="6">
        <v>102</v>
      </c>
      <c r="F9" s="61">
        <f t="shared" si="6"/>
        <v>99.019607843137265</v>
      </c>
      <c r="G9" s="61">
        <f t="shared" si="0"/>
        <v>39.60784313725491</v>
      </c>
      <c r="H9" s="6">
        <v>101</v>
      </c>
      <c r="I9" s="6">
        <v>102</v>
      </c>
      <c r="J9" s="61">
        <f t="shared" si="5"/>
        <v>99.019607843137265</v>
      </c>
      <c r="K9" s="61">
        <f t="shared" si="1"/>
        <v>39.60784313725491</v>
      </c>
      <c r="L9" s="62">
        <v>100</v>
      </c>
      <c r="M9" s="62">
        <v>102</v>
      </c>
      <c r="N9" s="61">
        <f t="shared" si="4"/>
        <v>98.039215686274503</v>
      </c>
      <c r="O9" s="61">
        <f t="shared" si="2"/>
        <v>19.607843137254903</v>
      </c>
      <c r="P9" s="61">
        <f t="shared" si="3"/>
        <v>98.823529411764724</v>
      </c>
    </row>
  </sheetData>
  <mergeCells count="7">
    <mergeCell ref="H1:K1"/>
    <mergeCell ref="L1:O1"/>
    <mergeCell ref="P1:P2"/>
    <mergeCell ref="C1:C3"/>
    <mergeCell ref="A1:A3"/>
    <mergeCell ref="B1:B3"/>
    <mergeCell ref="D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V15"/>
  <sheetViews>
    <sheetView zoomScale="70" zoomScaleNormal="70" workbookViewId="0">
      <selection activeCell="N16" sqref="N16"/>
    </sheetView>
  </sheetViews>
  <sheetFormatPr defaultColWidth="23" defaultRowHeight="33" customHeight="1" x14ac:dyDescent="0.25"/>
  <cols>
    <col min="1" max="1" width="8.85546875" customWidth="1"/>
    <col min="2" max="2" width="29.140625" customWidth="1"/>
    <col min="3" max="3" width="46.5703125" customWidth="1"/>
    <col min="4" max="5" width="8.5703125" bestFit="1" customWidth="1"/>
    <col min="6" max="6" width="8.28515625" bestFit="1" customWidth="1"/>
    <col min="7" max="7" width="5" bestFit="1" customWidth="1"/>
    <col min="8" max="9" width="8.5703125" bestFit="1" customWidth="1"/>
    <col min="10" max="10" width="6" bestFit="1" customWidth="1"/>
    <col min="11" max="11" width="5" bestFit="1" customWidth="1"/>
    <col min="12" max="12" width="7.7109375" customWidth="1"/>
    <col min="13" max="13" width="8.5703125" bestFit="1" customWidth="1"/>
    <col min="14" max="14" width="6" bestFit="1" customWidth="1"/>
    <col min="15" max="15" width="5.7109375" bestFit="1" customWidth="1"/>
    <col min="16" max="16" width="6" bestFit="1" customWidth="1"/>
  </cols>
  <sheetData>
    <row r="1" spans="1:22" ht="86.25" customHeight="1" x14ac:dyDescent="0.25">
      <c r="A1" s="46" t="s">
        <v>133</v>
      </c>
      <c r="B1" s="69" t="s">
        <v>88</v>
      </c>
      <c r="C1" s="41" t="s">
        <v>79</v>
      </c>
      <c r="D1" s="68" t="s">
        <v>80</v>
      </c>
      <c r="E1" s="68"/>
      <c r="F1" s="68"/>
      <c r="G1" s="68"/>
      <c r="H1" s="68" t="s">
        <v>82</v>
      </c>
      <c r="I1" s="68"/>
      <c r="J1" s="68"/>
      <c r="K1" s="68"/>
      <c r="L1" s="68" t="s">
        <v>84</v>
      </c>
      <c r="M1" s="68"/>
      <c r="N1" s="68"/>
      <c r="O1" s="68"/>
      <c r="P1" s="66" t="s">
        <v>23</v>
      </c>
    </row>
    <row r="2" spans="1:22" ht="204.75" customHeight="1" x14ac:dyDescent="0.25">
      <c r="A2" s="46"/>
      <c r="B2" s="69"/>
      <c r="C2" s="41"/>
      <c r="D2" s="37" t="s">
        <v>86</v>
      </c>
      <c r="E2" s="37" t="s">
        <v>15</v>
      </c>
      <c r="F2" s="38" t="s">
        <v>81</v>
      </c>
      <c r="G2" s="38" t="s">
        <v>127</v>
      </c>
      <c r="H2" s="37" t="s">
        <v>83</v>
      </c>
      <c r="I2" s="37" t="s">
        <v>15</v>
      </c>
      <c r="J2" s="38" t="s">
        <v>128</v>
      </c>
      <c r="K2" s="38" t="s">
        <v>129</v>
      </c>
      <c r="L2" s="37" t="s">
        <v>85</v>
      </c>
      <c r="M2" s="37" t="s">
        <v>15</v>
      </c>
      <c r="N2" s="37" t="s">
        <v>130</v>
      </c>
      <c r="O2" s="37" t="s">
        <v>131</v>
      </c>
      <c r="P2" s="66"/>
    </row>
    <row r="3" spans="1:22" ht="23.25" customHeight="1" x14ac:dyDescent="0.25">
      <c r="A3" s="46"/>
      <c r="B3" s="69"/>
      <c r="C3" s="41"/>
      <c r="D3" s="65"/>
      <c r="E3" s="65"/>
      <c r="F3" s="65">
        <v>100</v>
      </c>
      <c r="G3" s="65">
        <f>F3*0.3</f>
        <v>30</v>
      </c>
      <c r="H3" s="65"/>
      <c r="I3" s="65"/>
      <c r="J3" s="65">
        <v>100</v>
      </c>
      <c r="K3" s="65">
        <f>J3*0.2</f>
        <v>20</v>
      </c>
      <c r="L3" s="65"/>
      <c r="M3" s="65"/>
      <c r="N3" s="65">
        <v>100</v>
      </c>
      <c r="O3" s="65">
        <f>N3*0.5</f>
        <v>50</v>
      </c>
      <c r="P3" s="65">
        <f>G3+K3+O3</f>
        <v>100</v>
      </c>
    </row>
    <row r="4" spans="1:22" ht="20.25" customHeight="1" x14ac:dyDescent="0.25">
      <c r="A4" s="6">
        <v>1</v>
      </c>
      <c r="B4" s="7" t="s">
        <v>124</v>
      </c>
      <c r="C4" s="6" t="s">
        <v>118</v>
      </c>
      <c r="D4" s="6">
        <v>89</v>
      </c>
      <c r="E4" s="6">
        <v>96</v>
      </c>
      <c r="F4" s="61">
        <f>D4/E4*100</f>
        <v>92.708333333333343</v>
      </c>
      <c r="G4" s="61">
        <f>F4*0.3</f>
        <v>27.812500000000004</v>
      </c>
      <c r="H4" s="6">
        <v>84</v>
      </c>
      <c r="I4" s="6">
        <v>96</v>
      </c>
      <c r="J4" s="61">
        <f>H4/I4*100</f>
        <v>87.5</v>
      </c>
      <c r="K4" s="61">
        <f>J4*0.2</f>
        <v>17.5</v>
      </c>
      <c r="L4" s="62">
        <v>88</v>
      </c>
      <c r="M4" s="62">
        <v>96</v>
      </c>
      <c r="N4" s="67">
        <v>92</v>
      </c>
      <c r="O4" s="67">
        <f>N4*0.5</f>
        <v>46</v>
      </c>
      <c r="P4" s="67">
        <f>G4+K4+O4</f>
        <v>91.3125</v>
      </c>
    </row>
    <row r="5" spans="1:22" ht="18.75" customHeight="1" x14ac:dyDescent="0.25">
      <c r="A5" s="6">
        <v>2</v>
      </c>
      <c r="B5" s="7" t="s">
        <v>114</v>
      </c>
      <c r="C5" s="6" t="s">
        <v>119</v>
      </c>
      <c r="D5" s="6">
        <v>215</v>
      </c>
      <c r="E5" s="6">
        <v>225</v>
      </c>
      <c r="F5" s="61">
        <f t="shared" ref="F5:F9" si="0">D5/E5*100</f>
        <v>95.555555555555557</v>
      </c>
      <c r="G5" s="61">
        <f t="shared" ref="G5:G9" si="1">F5*0.3</f>
        <v>28.666666666666668</v>
      </c>
      <c r="H5" s="6">
        <v>208</v>
      </c>
      <c r="I5" s="6">
        <v>225</v>
      </c>
      <c r="J5" s="61">
        <f t="shared" ref="J5:J9" si="2">H5/I5*100</f>
        <v>92.444444444444443</v>
      </c>
      <c r="K5" s="61">
        <f t="shared" ref="K5:K9" si="3">J5*0.2</f>
        <v>18.488888888888891</v>
      </c>
      <c r="L5" s="62">
        <v>218</v>
      </c>
      <c r="M5" s="62">
        <v>225</v>
      </c>
      <c r="N5" s="67">
        <v>96.5</v>
      </c>
      <c r="O5" s="67">
        <f t="shared" ref="O5:O9" si="4">N5*0.5</f>
        <v>48.25</v>
      </c>
      <c r="P5" s="67">
        <f t="shared" ref="P5:P9" si="5">G5+K5+O5</f>
        <v>95.405555555555566</v>
      </c>
    </row>
    <row r="6" spans="1:22" ht="17.25" customHeight="1" x14ac:dyDescent="0.25">
      <c r="A6" s="6">
        <v>3</v>
      </c>
      <c r="B6" s="7" t="s">
        <v>114</v>
      </c>
      <c r="C6" s="6" t="s">
        <v>120</v>
      </c>
      <c r="D6" s="6">
        <v>153</v>
      </c>
      <c r="E6" s="6">
        <v>155</v>
      </c>
      <c r="F6" s="67">
        <v>99</v>
      </c>
      <c r="G6" s="67">
        <f t="shared" si="1"/>
        <v>29.7</v>
      </c>
      <c r="H6" s="6">
        <v>147</v>
      </c>
      <c r="I6" s="6">
        <v>155</v>
      </c>
      <c r="J6" s="61">
        <f t="shared" si="2"/>
        <v>94.838709677419359</v>
      </c>
      <c r="K6" s="61">
        <f t="shared" si="3"/>
        <v>18.967741935483872</v>
      </c>
      <c r="L6" s="62">
        <v>153</v>
      </c>
      <c r="M6" s="62">
        <v>155</v>
      </c>
      <c r="N6" s="67">
        <v>99</v>
      </c>
      <c r="O6" s="67">
        <f t="shared" si="4"/>
        <v>49.5</v>
      </c>
      <c r="P6" s="67">
        <f t="shared" si="5"/>
        <v>98.167741935483875</v>
      </c>
    </row>
    <row r="7" spans="1:22" ht="18.75" customHeight="1" x14ac:dyDescent="0.25">
      <c r="A7" s="6">
        <v>4</v>
      </c>
      <c r="B7" s="7" t="s">
        <v>114</v>
      </c>
      <c r="C7" s="6" t="s">
        <v>121</v>
      </c>
      <c r="D7" s="6">
        <v>110</v>
      </c>
      <c r="E7" s="6">
        <v>115</v>
      </c>
      <c r="F7" s="67">
        <v>95.4</v>
      </c>
      <c r="G7" s="67">
        <f t="shared" si="1"/>
        <v>28.62</v>
      </c>
      <c r="H7" s="6">
        <v>104</v>
      </c>
      <c r="I7" s="6">
        <v>115</v>
      </c>
      <c r="J7" s="61">
        <f t="shared" si="2"/>
        <v>90.434782608695656</v>
      </c>
      <c r="K7" s="61">
        <f t="shared" si="3"/>
        <v>18.086956521739133</v>
      </c>
      <c r="L7" s="62">
        <v>111</v>
      </c>
      <c r="M7" s="62">
        <v>115</v>
      </c>
      <c r="N7" s="67">
        <v>96.2</v>
      </c>
      <c r="O7" s="67">
        <f t="shared" si="4"/>
        <v>48.1</v>
      </c>
      <c r="P7" s="67">
        <f t="shared" si="5"/>
        <v>94.806956521739124</v>
      </c>
    </row>
    <row r="8" spans="1:22" ht="15.75" customHeight="1" x14ac:dyDescent="0.25">
      <c r="A8" s="6">
        <v>5</v>
      </c>
      <c r="B8" s="7" t="s">
        <v>114</v>
      </c>
      <c r="C8" s="6" t="s">
        <v>122</v>
      </c>
      <c r="D8" s="6">
        <v>59</v>
      </c>
      <c r="E8" s="6">
        <v>61</v>
      </c>
      <c r="F8" s="61">
        <f t="shared" si="0"/>
        <v>96.721311475409834</v>
      </c>
      <c r="G8" s="61">
        <f t="shared" si="1"/>
        <v>29.016393442622949</v>
      </c>
      <c r="H8" s="6">
        <v>59</v>
      </c>
      <c r="I8" s="6">
        <v>61</v>
      </c>
      <c r="J8" s="61">
        <f t="shared" si="2"/>
        <v>96.721311475409834</v>
      </c>
      <c r="K8" s="61">
        <f t="shared" si="3"/>
        <v>19.344262295081968</v>
      </c>
      <c r="L8" s="62">
        <v>60</v>
      </c>
      <c r="M8" s="62">
        <v>61</v>
      </c>
      <c r="N8" s="61">
        <f t="shared" ref="N8:N9" si="6">L8/M8*100</f>
        <v>98.360655737704917</v>
      </c>
      <c r="O8" s="61">
        <f t="shared" si="4"/>
        <v>49.180327868852459</v>
      </c>
      <c r="P8" s="61">
        <f t="shared" si="5"/>
        <v>97.540983606557376</v>
      </c>
    </row>
    <row r="9" spans="1:22" ht="18.75" customHeight="1" x14ac:dyDescent="0.25">
      <c r="A9" s="6">
        <v>6</v>
      </c>
      <c r="B9" s="7" t="s">
        <v>124</v>
      </c>
      <c r="C9" s="6" t="s">
        <v>123</v>
      </c>
      <c r="D9" s="6">
        <v>100</v>
      </c>
      <c r="E9" s="6">
        <v>102</v>
      </c>
      <c r="F9" s="61">
        <f t="shared" si="0"/>
        <v>98.039215686274503</v>
      </c>
      <c r="G9" s="61">
        <f t="shared" si="1"/>
        <v>29.411764705882348</v>
      </c>
      <c r="H9" s="6">
        <v>101</v>
      </c>
      <c r="I9" s="6">
        <v>102</v>
      </c>
      <c r="J9" s="61">
        <f t="shared" si="2"/>
        <v>99.019607843137265</v>
      </c>
      <c r="K9" s="61">
        <f t="shared" si="3"/>
        <v>19.803921568627455</v>
      </c>
      <c r="L9" s="62">
        <v>102</v>
      </c>
      <c r="M9" s="62">
        <v>102</v>
      </c>
      <c r="N9" s="61">
        <f t="shared" si="6"/>
        <v>100</v>
      </c>
      <c r="O9" s="61">
        <f t="shared" si="4"/>
        <v>50</v>
      </c>
      <c r="P9" s="61">
        <f t="shared" si="5"/>
        <v>99.215686274509807</v>
      </c>
    </row>
    <row r="15" spans="1:22" ht="33" customHeight="1" x14ac:dyDescent="0.25">
      <c r="T15">
        <v>16.2</v>
      </c>
      <c r="U15">
        <v>49.6</v>
      </c>
      <c r="V15">
        <v>95.4</v>
      </c>
    </row>
  </sheetData>
  <mergeCells count="7">
    <mergeCell ref="L1:O1"/>
    <mergeCell ref="P1:P2"/>
    <mergeCell ref="A1:A3"/>
    <mergeCell ref="B1:B3"/>
    <mergeCell ref="C1:C3"/>
    <mergeCell ref="D1:G1"/>
    <mergeCell ref="H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W34"/>
  <sheetViews>
    <sheetView tabSelected="1" zoomScaleNormal="100" workbookViewId="0">
      <selection activeCell="E25" sqref="E25"/>
    </sheetView>
  </sheetViews>
  <sheetFormatPr defaultRowHeight="15" x14ac:dyDescent="0.25"/>
  <cols>
    <col min="1" max="1" width="11.28515625" style="11" customWidth="1"/>
    <col min="2" max="2" width="17.140625" style="11" customWidth="1"/>
    <col min="3" max="3" width="48.42578125" style="11" customWidth="1"/>
    <col min="4" max="4" width="16.28515625" style="11" customWidth="1"/>
    <col min="5" max="5" width="9.140625" style="12"/>
    <col min="6" max="9" width="9.140625" style="13"/>
    <col min="10" max="16384" width="9.140625" style="11"/>
  </cols>
  <sheetData>
    <row r="1" spans="1:23" ht="64.5" customHeight="1" x14ac:dyDescent="0.25">
      <c r="A1" s="57" t="s">
        <v>87</v>
      </c>
      <c r="B1" s="57" t="s">
        <v>88</v>
      </c>
      <c r="C1" s="57" t="s">
        <v>79</v>
      </c>
      <c r="D1" s="57" t="s">
        <v>89</v>
      </c>
      <c r="E1" s="56" t="s">
        <v>102</v>
      </c>
      <c r="F1" s="56"/>
      <c r="G1" s="56"/>
      <c r="H1" s="56"/>
      <c r="I1" s="56" t="s">
        <v>90</v>
      </c>
      <c r="J1" s="56"/>
      <c r="K1" s="56"/>
      <c r="L1" s="56" t="s">
        <v>91</v>
      </c>
      <c r="M1" s="56"/>
      <c r="N1" s="56"/>
      <c r="O1" s="56"/>
      <c r="P1" s="56" t="s">
        <v>92</v>
      </c>
      <c r="Q1" s="56"/>
      <c r="R1" s="56"/>
      <c r="S1" s="56"/>
      <c r="T1" s="56" t="s">
        <v>93</v>
      </c>
      <c r="U1" s="56"/>
      <c r="V1" s="56"/>
      <c r="W1" s="56"/>
    </row>
    <row r="2" spans="1:23" x14ac:dyDescent="0.25">
      <c r="A2" s="57"/>
      <c r="B2" s="57"/>
      <c r="C2" s="57"/>
      <c r="D2" s="57"/>
      <c r="E2" s="18" t="s">
        <v>99</v>
      </c>
      <c r="F2" s="18" t="s">
        <v>100</v>
      </c>
      <c r="G2" s="18" t="s">
        <v>101</v>
      </c>
      <c r="H2" s="25" t="s">
        <v>94</v>
      </c>
      <c r="I2" s="18" t="s">
        <v>103</v>
      </c>
      <c r="J2" s="18" t="s">
        <v>104</v>
      </c>
      <c r="K2" s="25" t="s">
        <v>95</v>
      </c>
      <c r="L2" s="18" t="s">
        <v>105</v>
      </c>
      <c r="M2" s="18" t="s">
        <v>106</v>
      </c>
      <c r="N2" s="18" t="s">
        <v>107</v>
      </c>
      <c r="O2" s="25" t="s">
        <v>96</v>
      </c>
      <c r="P2" s="18" t="s">
        <v>108</v>
      </c>
      <c r="Q2" s="18" t="s">
        <v>109</v>
      </c>
      <c r="R2" s="18" t="s">
        <v>110</v>
      </c>
      <c r="S2" s="25" t="s">
        <v>97</v>
      </c>
      <c r="T2" s="18" t="s">
        <v>111</v>
      </c>
      <c r="U2" s="18" t="s">
        <v>112</v>
      </c>
      <c r="V2" s="18" t="s">
        <v>113</v>
      </c>
      <c r="W2" s="25" t="s">
        <v>98</v>
      </c>
    </row>
    <row r="3" spans="1:23" x14ac:dyDescent="0.25">
      <c r="A3" s="57"/>
      <c r="B3" s="57"/>
      <c r="C3" s="57"/>
      <c r="D3" s="57"/>
      <c r="E3" s="19">
        <v>30</v>
      </c>
      <c r="F3" s="20">
        <v>30</v>
      </c>
      <c r="G3" s="20">
        <v>40</v>
      </c>
      <c r="H3" s="20">
        <v>100</v>
      </c>
      <c r="I3" s="19">
        <v>50</v>
      </c>
      <c r="J3" s="20">
        <v>50</v>
      </c>
      <c r="K3" s="20">
        <v>100</v>
      </c>
      <c r="L3" s="19">
        <v>30</v>
      </c>
      <c r="M3" s="20">
        <v>40</v>
      </c>
      <c r="N3" s="20">
        <v>30</v>
      </c>
      <c r="O3" s="20">
        <v>100</v>
      </c>
      <c r="P3" s="19">
        <v>40</v>
      </c>
      <c r="Q3" s="20">
        <v>40</v>
      </c>
      <c r="R3" s="20">
        <v>20</v>
      </c>
      <c r="S3" s="20">
        <v>100</v>
      </c>
      <c r="T3" s="19">
        <v>30</v>
      </c>
      <c r="U3" s="20">
        <v>20</v>
      </c>
      <c r="V3" s="20">
        <v>50</v>
      </c>
      <c r="W3" s="20">
        <v>100</v>
      </c>
    </row>
    <row r="4" spans="1:23" x14ac:dyDescent="0.25">
      <c r="A4" s="21">
        <v>1</v>
      </c>
      <c r="B4" s="21" t="s">
        <v>124</v>
      </c>
      <c r="C4" s="21" t="s">
        <v>123</v>
      </c>
      <c r="D4" s="22">
        <f t="shared" ref="D4:D9" si="0">AVERAGE(H4,K4,O4,S4,W4)</f>
        <v>92.729664769133478</v>
      </c>
      <c r="E4" s="22">
        <f>'1ОиДинфоб (2)'!I9</f>
        <v>30</v>
      </c>
      <c r="F4" s="22">
        <f>'1ОиДинфоб (2)'!L9</f>
        <v>30</v>
      </c>
      <c r="G4" s="22">
        <f>'1ОиДинфоб (2)'!R9</f>
        <v>39.56989247311828</v>
      </c>
      <c r="H4" s="22">
        <f t="shared" ref="H4:H9" si="1">E4+F4+G4</f>
        <v>99.569892473118273</v>
      </c>
      <c r="I4" s="22">
        <f>'2КомУслОц'!F10</f>
        <v>50</v>
      </c>
      <c r="J4" s="22">
        <f>'2КомУслОц'!J10</f>
        <v>48.03921568627451</v>
      </c>
      <c r="K4" s="22">
        <f t="shared" ref="K4:K9" si="2">I4+J4</f>
        <v>98.039215686274503</v>
      </c>
      <c r="L4" s="21">
        <f>'3УслДостИнвОц'!F9</f>
        <v>6</v>
      </c>
      <c r="M4" s="21">
        <f>'3УслДостИнвОц'!I9</f>
        <v>32</v>
      </c>
      <c r="N4" s="21">
        <f>'3УслДостИнвОц'!M9</f>
        <v>30</v>
      </c>
      <c r="O4" s="21">
        <f t="shared" ref="O4:O9" si="3">L4+M4+N4</f>
        <v>68</v>
      </c>
      <c r="P4" s="22">
        <f>'4ДобрВежл'!G9</f>
        <v>39.60784313725491</v>
      </c>
      <c r="Q4" s="22">
        <f>'4ДобрВежл'!K9</f>
        <v>39.60784313725491</v>
      </c>
      <c r="R4" s="22">
        <f>'4ДобрВежл'!O9</f>
        <v>19.607843137254903</v>
      </c>
      <c r="S4" s="22">
        <f t="shared" ref="S4:S9" si="4">SUM(P4:R4)</f>
        <v>98.823529411764724</v>
      </c>
      <c r="T4" s="22">
        <f>'5УдовлУсл'!G9</f>
        <v>29.411764705882348</v>
      </c>
      <c r="U4" s="22">
        <f>'5УдовлУсл'!K9</f>
        <v>19.803921568627455</v>
      </c>
      <c r="V4" s="22">
        <f>'5УдовлУсл'!O9</f>
        <v>50</v>
      </c>
      <c r="W4" s="22">
        <f t="shared" ref="W4:W9" si="5">SUM(T4:V4)</f>
        <v>99.215686274509807</v>
      </c>
    </row>
    <row r="5" spans="1:23" x14ac:dyDescent="0.25">
      <c r="A5" s="21">
        <v>2</v>
      </c>
      <c r="B5" s="21" t="s">
        <v>114</v>
      </c>
      <c r="C5" s="21" t="s">
        <v>120</v>
      </c>
      <c r="D5" s="23">
        <f t="shared" si="0"/>
        <v>92.470077577125295</v>
      </c>
      <c r="E5" s="23">
        <f>'1ОиДинфоб (2)'!I6</f>
        <v>29.639999999999997</v>
      </c>
      <c r="F5" s="22">
        <f>'1ОиДинфоб (2)'!L6</f>
        <v>27</v>
      </c>
      <c r="G5" s="22">
        <f>'1ОиДинфоб (2)'!R6</f>
        <v>39.216839498529644</v>
      </c>
      <c r="H5" s="23">
        <f t="shared" si="1"/>
        <v>95.856839498529638</v>
      </c>
      <c r="I5" s="22">
        <f>'2КомУслОц'!F7</f>
        <v>50</v>
      </c>
      <c r="J5" s="23">
        <f>'2КомУслОц'!J7</f>
        <v>49.5</v>
      </c>
      <c r="K5" s="23">
        <f t="shared" si="2"/>
        <v>99.5</v>
      </c>
      <c r="L5" s="21">
        <f>'3УслДостИнвОц'!F6</f>
        <v>18</v>
      </c>
      <c r="M5" s="21">
        <f>'3УслДостИнвОц'!I6</f>
        <v>24</v>
      </c>
      <c r="N5" s="21">
        <f>'3УслДостИнвОц'!M6</f>
        <v>30</v>
      </c>
      <c r="O5" s="21">
        <f t="shared" si="3"/>
        <v>72</v>
      </c>
      <c r="P5" s="23">
        <f>'4ДобрВежл'!G6</f>
        <v>38</v>
      </c>
      <c r="Q5" s="23">
        <f>'4ДобрВежл'!K6</f>
        <v>39.6</v>
      </c>
      <c r="R5" s="22">
        <f>'4ДобрВежл'!O6</f>
        <v>19.225806451612904</v>
      </c>
      <c r="S5" s="23">
        <f t="shared" si="4"/>
        <v>96.825806451612891</v>
      </c>
      <c r="T5" s="23">
        <f>'5УдовлУсл'!G6</f>
        <v>29.7</v>
      </c>
      <c r="U5" s="22">
        <f>'5УдовлУсл'!K6</f>
        <v>18.967741935483872</v>
      </c>
      <c r="V5" s="23">
        <f>'5УдовлУсл'!O6</f>
        <v>49.5</v>
      </c>
      <c r="W5" s="23">
        <f t="shared" si="5"/>
        <v>98.167741935483875</v>
      </c>
    </row>
    <row r="6" spans="1:23" x14ac:dyDescent="0.25">
      <c r="A6" s="21">
        <v>3</v>
      </c>
      <c r="B6" s="21" t="s">
        <v>114</v>
      </c>
      <c r="C6" s="21" t="s">
        <v>122</v>
      </c>
      <c r="D6" s="23">
        <f t="shared" si="0"/>
        <v>90.144754098360664</v>
      </c>
      <c r="E6" s="23">
        <f>'1ОиДинфоб (2)'!I8</f>
        <v>29.099999999999998</v>
      </c>
      <c r="F6" s="22">
        <f>'1ОиДинфоб (2)'!L8</f>
        <v>30</v>
      </c>
      <c r="G6" s="22">
        <f>'1ОиДинфоб (2)'!R8</f>
        <v>40</v>
      </c>
      <c r="H6" s="23">
        <f t="shared" si="1"/>
        <v>99.1</v>
      </c>
      <c r="I6" s="22">
        <f>'2КомУслОц'!F9</f>
        <v>50</v>
      </c>
      <c r="J6" s="23">
        <f>'2КомУслОц'!J9</f>
        <v>48.45</v>
      </c>
      <c r="K6" s="23">
        <f t="shared" si="2"/>
        <v>98.45</v>
      </c>
      <c r="L6" s="21">
        <f>'3УслДостИнвОц'!F8</f>
        <v>12</v>
      </c>
      <c r="M6" s="24">
        <f>'3УслДостИнвОц'!I8</f>
        <v>16</v>
      </c>
      <c r="N6" s="21">
        <f>'3УслДостИнвОц'!M8</f>
        <v>30</v>
      </c>
      <c r="O6" s="24">
        <f t="shared" si="3"/>
        <v>58</v>
      </c>
      <c r="P6" s="22">
        <f>'4ДобрВежл'!G8</f>
        <v>38.032786885245905</v>
      </c>
      <c r="Q6" s="22">
        <f>'4ДобрВежл'!K8</f>
        <v>40</v>
      </c>
      <c r="R6" s="23">
        <f>'4ДобрВежл'!O8</f>
        <v>19.600000000000001</v>
      </c>
      <c r="S6" s="23">
        <f t="shared" si="4"/>
        <v>97.632786885245906</v>
      </c>
      <c r="T6" s="22">
        <f>'5УдовлУсл'!G8</f>
        <v>29.016393442622949</v>
      </c>
      <c r="U6" s="22">
        <f>'5УдовлУсл'!K8</f>
        <v>19.344262295081968</v>
      </c>
      <c r="V6" s="22">
        <f>'5УдовлУсл'!O8</f>
        <v>49.180327868852459</v>
      </c>
      <c r="W6" s="22">
        <f t="shared" si="5"/>
        <v>97.540983606557376</v>
      </c>
    </row>
    <row r="7" spans="1:23" x14ac:dyDescent="0.25">
      <c r="A7" s="21">
        <v>4</v>
      </c>
      <c r="B7" s="21" t="s">
        <v>114</v>
      </c>
      <c r="C7" s="21" t="s">
        <v>121</v>
      </c>
      <c r="D7" s="23">
        <f t="shared" si="0"/>
        <v>89.049217391304339</v>
      </c>
      <c r="E7" s="22">
        <f>'1ОиДинфоб (2)'!I7</f>
        <v>30</v>
      </c>
      <c r="F7" s="22">
        <f>'1ОиДинфоб (2)'!L7</f>
        <v>30</v>
      </c>
      <c r="G7" s="23">
        <f>'1ОиДинфоб (2)'!R7</f>
        <v>38.760000000000005</v>
      </c>
      <c r="H7" s="23">
        <f t="shared" si="1"/>
        <v>98.76</v>
      </c>
      <c r="I7" s="22">
        <f>'2КомУслОц'!F8</f>
        <v>50</v>
      </c>
      <c r="J7" s="23">
        <f>'2КомУслОц'!J8</f>
        <v>48.5</v>
      </c>
      <c r="K7" s="23">
        <f t="shared" si="2"/>
        <v>98.5</v>
      </c>
      <c r="L7" s="21">
        <f>'3УслДостИнвОц'!F7</f>
        <v>18</v>
      </c>
      <c r="M7" s="24">
        <f>'3УслДостИнвОц'!I7</f>
        <v>16</v>
      </c>
      <c r="N7" s="21">
        <f>'3УслДостИнвОц'!M7</f>
        <v>24</v>
      </c>
      <c r="O7" s="24">
        <f t="shared" si="3"/>
        <v>58</v>
      </c>
      <c r="P7" s="23">
        <f>'4ДобрВежл'!G7</f>
        <v>37.44</v>
      </c>
      <c r="Q7" s="22">
        <f>'4ДобрВежл'!K7</f>
        <v>38.608695652173914</v>
      </c>
      <c r="R7" s="22">
        <f>'4ДобрВежл'!O7</f>
        <v>19.130434782608699</v>
      </c>
      <c r="S7" s="23">
        <f t="shared" si="4"/>
        <v>95.179130434782607</v>
      </c>
      <c r="T7" s="23">
        <f>'5УдовлУсл'!G7</f>
        <v>28.62</v>
      </c>
      <c r="U7" s="22">
        <f>'5УдовлУсл'!K7</f>
        <v>18.086956521739133</v>
      </c>
      <c r="V7" s="23">
        <f>'5УдовлУсл'!O7</f>
        <v>48.1</v>
      </c>
      <c r="W7" s="23">
        <f t="shared" si="5"/>
        <v>94.806956521739124</v>
      </c>
    </row>
    <row r="8" spans="1:23" x14ac:dyDescent="0.25">
      <c r="A8" s="21">
        <v>5</v>
      </c>
      <c r="B8" s="21" t="s">
        <v>124</v>
      </c>
      <c r="C8" s="21" t="s">
        <v>118</v>
      </c>
      <c r="D8" s="23">
        <f t="shared" si="0"/>
        <v>85.367833333333323</v>
      </c>
      <c r="E8" s="23">
        <f>'1ОиДинфоб (2)'!I4</f>
        <v>27.9</v>
      </c>
      <c r="F8" s="22">
        <f>'1ОиДинфоб (2)'!L4</f>
        <v>30</v>
      </c>
      <c r="G8" s="23">
        <f>'1ОиДинфоб (2)'!R4</f>
        <v>37.56</v>
      </c>
      <c r="H8" s="23">
        <f t="shared" si="1"/>
        <v>95.460000000000008</v>
      </c>
      <c r="I8" s="22">
        <f>'2КомУслОц'!F5</f>
        <v>50</v>
      </c>
      <c r="J8" s="23">
        <f>'2КомУслОц'!J5</f>
        <v>48.5</v>
      </c>
      <c r="K8" s="23">
        <f t="shared" si="2"/>
        <v>98.5</v>
      </c>
      <c r="L8" s="21">
        <f>'3УслДостИнвОц'!F4</f>
        <v>0</v>
      </c>
      <c r="M8" s="24">
        <f>'3УслДостИнвОц'!I4</f>
        <v>16</v>
      </c>
      <c r="N8" s="21">
        <f>'3УслДостИнвОц'!M4</f>
        <v>30</v>
      </c>
      <c r="O8" s="24">
        <f t="shared" si="3"/>
        <v>46</v>
      </c>
      <c r="P8" s="23">
        <f>'4ДобрВежл'!G4</f>
        <v>38.400000000000006</v>
      </c>
      <c r="Q8" s="22">
        <f>'4ДобрВежл'!K4</f>
        <v>39.166666666666664</v>
      </c>
      <c r="R8" s="23">
        <f>'4ДобрВежл'!O4</f>
        <v>18</v>
      </c>
      <c r="S8" s="23">
        <f t="shared" si="4"/>
        <v>95.566666666666663</v>
      </c>
      <c r="T8" s="22">
        <f>'5УдовлУсл'!G4</f>
        <v>27.812500000000004</v>
      </c>
      <c r="U8" s="22">
        <f>'5УдовлУсл'!K4</f>
        <v>17.5</v>
      </c>
      <c r="V8" s="23">
        <f>'5УдовлУсл'!O4</f>
        <v>46</v>
      </c>
      <c r="W8" s="23">
        <f t="shared" si="5"/>
        <v>91.3125</v>
      </c>
    </row>
    <row r="9" spans="1:23" x14ac:dyDescent="0.25">
      <c r="A9" s="21">
        <v>6</v>
      </c>
      <c r="B9" s="21" t="s">
        <v>114</v>
      </c>
      <c r="C9" s="21" t="s">
        <v>119</v>
      </c>
      <c r="D9" s="23">
        <f t="shared" si="0"/>
        <v>84.527444444444455</v>
      </c>
      <c r="E9" s="22">
        <f>'1ОиДинфоб (2)'!I5</f>
        <v>29.791666666666664</v>
      </c>
      <c r="F9" s="22">
        <f>'1ОиДинфоб (2)'!L5</f>
        <v>18</v>
      </c>
      <c r="G9" s="23">
        <f>'1ОиДинфоб (2)'!R5</f>
        <v>39.44</v>
      </c>
      <c r="H9" s="23">
        <f t="shared" si="1"/>
        <v>87.231666666666655</v>
      </c>
      <c r="I9" s="22">
        <f>'2КомУслОц'!F6</f>
        <v>50</v>
      </c>
      <c r="J9" s="22">
        <f>'2КомУслОц'!J6</f>
        <v>48</v>
      </c>
      <c r="K9" s="22">
        <f t="shared" si="2"/>
        <v>98</v>
      </c>
      <c r="L9" s="21">
        <f>'3УслДостИнвОц'!F5</f>
        <v>0</v>
      </c>
      <c r="M9" s="21">
        <f>'3УслДостИнвОц'!I5</f>
        <v>16</v>
      </c>
      <c r="N9" s="21">
        <f>'3УслДостИнвОц'!M5</f>
        <v>30</v>
      </c>
      <c r="O9" s="21">
        <f t="shared" si="3"/>
        <v>46</v>
      </c>
      <c r="P9" s="23">
        <f>'4ДобрВежл'!G5</f>
        <v>38.400000000000006</v>
      </c>
      <c r="Q9" s="23">
        <f>'4ДобрВежл'!K5</f>
        <v>38.400000000000006</v>
      </c>
      <c r="R9" s="23">
        <f>'4ДобрВежл'!O5</f>
        <v>19.200000000000003</v>
      </c>
      <c r="S9" s="23">
        <f t="shared" si="4"/>
        <v>96.000000000000014</v>
      </c>
      <c r="T9" s="22">
        <f>'5УдовлУсл'!G5</f>
        <v>28.666666666666668</v>
      </c>
      <c r="U9" s="22">
        <f>'5УдовлУсл'!K5</f>
        <v>18.488888888888891</v>
      </c>
      <c r="V9" s="23">
        <f>'5УдовлУсл'!O5</f>
        <v>48.25</v>
      </c>
      <c r="W9" s="23">
        <f t="shared" si="5"/>
        <v>95.405555555555566</v>
      </c>
    </row>
    <row r="10" spans="1:23" x14ac:dyDescent="0.25">
      <c r="A10" s="53" t="s">
        <v>132</v>
      </c>
      <c r="B10" s="54"/>
      <c r="C10" s="55"/>
      <c r="D10" s="22">
        <f>AVERAGE(D4:D9)</f>
        <v>89.048165268950257</v>
      </c>
      <c r="E10" s="22">
        <f t="shared" ref="E10:W10" si="6">AVERAGE(E4:E9)</f>
        <v>29.405277777777773</v>
      </c>
      <c r="F10" s="22">
        <f t="shared" si="6"/>
        <v>27.5</v>
      </c>
      <c r="G10" s="22">
        <f t="shared" si="6"/>
        <v>39.091121995274655</v>
      </c>
      <c r="H10" s="22">
        <f t="shared" si="6"/>
        <v>95.996399773052431</v>
      </c>
      <c r="I10" s="22">
        <f t="shared" si="6"/>
        <v>50</v>
      </c>
      <c r="J10" s="22">
        <f t="shared" si="6"/>
        <v>48.498202614379089</v>
      </c>
      <c r="K10" s="22">
        <f t="shared" si="6"/>
        <v>98.498202614379082</v>
      </c>
      <c r="L10" s="22">
        <f t="shared" si="6"/>
        <v>9</v>
      </c>
      <c r="M10" s="22">
        <f t="shared" si="6"/>
        <v>20</v>
      </c>
      <c r="N10" s="22">
        <f t="shared" si="6"/>
        <v>29</v>
      </c>
      <c r="O10" s="22">
        <f t="shared" si="6"/>
        <v>58</v>
      </c>
      <c r="P10" s="22">
        <f t="shared" si="6"/>
        <v>38.313438337083475</v>
      </c>
      <c r="Q10" s="22">
        <f t="shared" si="6"/>
        <v>39.23053424268258</v>
      </c>
      <c r="R10" s="22">
        <f t="shared" si="6"/>
        <v>19.127347395246087</v>
      </c>
      <c r="S10" s="22">
        <f t="shared" si="6"/>
        <v>96.671319975012139</v>
      </c>
      <c r="T10" s="22">
        <f t="shared" si="6"/>
        <v>28.871220802528658</v>
      </c>
      <c r="U10" s="22">
        <f t="shared" si="6"/>
        <v>18.698628534970222</v>
      </c>
      <c r="V10" s="22">
        <f t="shared" si="6"/>
        <v>48.505054644808745</v>
      </c>
      <c r="W10" s="22">
        <f t="shared" si="6"/>
        <v>96.074903982307617</v>
      </c>
    </row>
    <row r="14" spans="1:23" ht="15" customHeight="1" x14ac:dyDescent="0.25">
      <c r="A14" s="26"/>
      <c r="B14" s="26"/>
      <c r="D14" s="26"/>
      <c r="E14" s="27"/>
      <c r="F14" s="26"/>
      <c r="G14" s="26"/>
      <c r="H14" s="26"/>
      <c r="I14" s="26"/>
    </row>
    <row r="15" spans="1:23" ht="42.75" x14ac:dyDescent="0.25">
      <c r="A15" s="28" t="s">
        <v>87</v>
      </c>
      <c r="B15" s="28" t="s">
        <v>88</v>
      </c>
      <c r="C15" s="28" t="s">
        <v>79</v>
      </c>
      <c r="D15" s="28" t="s">
        <v>89</v>
      </c>
      <c r="E15" s="29" t="s">
        <v>94</v>
      </c>
      <c r="F15" s="30" t="s">
        <v>95</v>
      </c>
      <c r="G15" s="30" t="s">
        <v>96</v>
      </c>
      <c r="H15" s="30" t="s">
        <v>97</v>
      </c>
      <c r="I15" s="30" t="s">
        <v>98</v>
      </c>
    </row>
    <row r="16" spans="1:23" x14ac:dyDescent="0.25">
      <c r="A16" s="21">
        <v>1</v>
      </c>
      <c r="B16" s="21" t="s">
        <v>124</v>
      </c>
      <c r="C16" s="21" t="s">
        <v>123</v>
      </c>
      <c r="D16" s="70">
        <v>92.729664769133478</v>
      </c>
      <c r="E16" s="72">
        <v>99.569892473118273</v>
      </c>
      <c r="F16" s="80">
        <v>98.039215686274503</v>
      </c>
      <c r="G16" s="78">
        <v>68</v>
      </c>
      <c r="H16" s="74">
        <v>98.823529411764724</v>
      </c>
      <c r="I16" s="76">
        <v>99.215686274509807</v>
      </c>
    </row>
    <row r="17" spans="1:9" x14ac:dyDescent="0.25">
      <c r="A17" s="21">
        <v>2</v>
      </c>
      <c r="B17" s="21" t="s">
        <v>114</v>
      </c>
      <c r="C17" s="21" t="s">
        <v>120</v>
      </c>
      <c r="D17" s="71">
        <v>92.470077577125295</v>
      </c>
      <c r="E17" s="73">
        <v>95.856839498529638</v>
      </c>
      <c r="F17" s="81">
        <v>99.5</v>
      </c>
      <c r="G17" s="78">
        <v>72</v>
      </c>
      <c r="H17" s="75">
        <v>96.825806451612891</v>
      </c>
      <c r="I17" s="77">
        <v>98.167741935483875</v>
      </c>
    </row>
    <row r="18" spans="1:9" x14ac:dyDescent="0.25">
      <c r="A18" s="21">
        <v>3</v>
      </c>
      <c r="B18" s="21" t="s">
        <v>114</v>
      </c>
      <c r="C18" s="21" t="s">
        <v>122</v>
      </c>
      <c r="D18" s="71">
        <v>90.144754098360664</v>
      </c>
      <c r="E18" s="73">
        <v>99.1</v>
      </c>
      <c r="F18" s="81">
        <v>98.45</v>
      </c>
      <c r="G18" s="79">
        <v>58</v>
      </c>
      <c r="H18" s="75">
        <v>97.632786885245906</v>
      </c>
      <c r="I18" s="76">
        <v>97.540983606557376</v>
      </c>
    </row>
    <row r="19" spans="1:9" x14ac:dyDescent="0.25">
      <c r="A19" s="21">
        <v>4</v>
      </c>
      <c r="B19" s="21" t="s">
        <v>114</v>
      </c>
      <c r="C19" s="21" t="s">
        <v>121</v>
      </c>
      <c r="D19" s="71">
        <v>89.049217391304339</v>
      </c>
      <c r="E19" s="73">
        <v>98.76</v>
      </c>
      <c r="F19" s="81">
        <v>98.5</v>
      </c>
      <c r="G19" s="79">
        <v>58</v>
      </c>
      <c r="H19" s="75">
        <v>95.179130434782607</v>
      </c>
      <c r="I19" s="77">
        <v>94.806956521739124</v>
      </c>
    </row>
    <row r="20" spans="1:9" x14ac:dyDescent="0.25">
      <c r="A20" s="21">
        <v>5</v>
      </c>
      <c r="B20" s="21" t="s">
        <v>124</v>
      </c>
      <c r="C20" s="21" t="s">
        <v>118</v>
      </c>
      <c r="D20" s="71">
        <v>85.367833333333323</v>
      </c>
      <c r="E20" s="73">
        <v>95.460000000000008</v>
      </c>
      <c r="F20" s="81">
        <v>98.5</v>
      </c>
      <c r="G20" s="79">
        <v>46</v>
      </c>
      <c r="H20" s="75">
        <v>95.566666666666663</v>
      </c>
      <c r="I20" s="77">
        <v>91.3125</v>
      </c>
    </row>
    <row r="21" spans="1:9" x14ac:dyDescent="0.25">
      <c r="A21" s="21">
        <v>6</v>
      </c>
      <c r="B21" s="21" t="s">
        <v>114</v>
      </c>
      <c r="C21" s="21" t="s">
        <v>119</v>
      </c>
      <c r="D21" s="71">
        <v>84.527444444444455</v>
      </c>
      <c r="E21" s="73">
        <v>87.231666666666655</v>
      </c>
      <c r="F21" s="80">
        <v>98</v>
      </c>
      <c r="G21" s="78">
        <v>46</v>
      </c>
      <c r="H21" s="75">
        <v>96.000000000000014</v>
      </c>
      <c r="I21" s="77">
        <v>95.405555555555566</v>
      </c>
    </row>
    <row r="22" spans="1:9" x14ac:dyDescent="0.25">
      <c r="A22" s="53" t="s">
        <v>126</v>
      </c>
      <c r="B22" s="54"/>
      <c r="C22" s="55"/>
      <c r="D22" s="22">
        <f>AVERAGE(D16:D21)</f>
        <v>89.048165268950257</v>
      </c>
      <c r="E22" s="22">
        <f t="shared" ref="E22:I22" si="7">AVERAGE(E16:E21)</f>
        <v>95.996399773052431</v>
      </c>
      <c r="F22" s="22">
        <f t="shared" si="7"/>
        <v>98.498202614379082</v>
      </c>
      <c r="G22" s="22">
        <f t="shared" si="7"/>
        <v>58</v>
      </c>
      <c r="H22" s="22">
        <f t="shared" si="7"/>
        <v>96.671319975012139</v>
      </c>
      <c r="I22" s="22">
        <f t="shared" si="7"/>
        <v>96.074903982307617</v>
      </c>
    </row>
    <row r="25" spans="1:9" x14ac:dyDescent="0.25">
      <c r="E25" s="13"/>
      <c r="F25" s="11"/>
      <c r="G25" s="11"/>
      <c r="H25" s="11"/>
      <c r="I25" s="11"/>
    </row>
    <row r="26" spans="1:9" x14ac:dyDescent="0.25">
      <c r="D26" s="12"/>
      <c r="F26" s="12"/>
      <c r="G26" s="12"/>
      <c r="H26" s="12"/>
      <c r="I26" s="12"/>
    </row>
    <row r="29" spans="1:9" x14ac:dyDescent="0.25">
      <c r="D29" s="12"/>
    </row>
    <row r="30" spans="1:9" x14ac:dyDescent="0.25">
      <c r="D30" s="12"/>
    </row>
    <row r="31" spans="1:9" x14ac:dyDescent="0.25">
      <c r="D31" s="12"/>
    </row>
    <row r="32" spans="1:9" x14ac:dyDescent="0.25">
      <c r="D32" s="12"/>
    </row>
    <row r="33" spans="4:4" x14ac:dyDescent="0.25">
      <c r="D33" s="12"/>
    </row>
    <row r="34" spans="4:4" x14ac:dyDescent="0.25">
      <c r="D34" s="12"/>
    </row>
  </sheetData>
  <sortState ref="B4:W9">
    <sortCondition descending="1" ref="D4:D9"/>
  </sortState>
  <mergeCells count="11">
    <mergeCell ref="A10:C10"/>
    <mergeCell ref="A22:C22"/>
    <mergeCell ref="L1:O1"/>
    <mergeCell ref="P1:S1"/>
    <mergeCell ref="T1:W1"/>
    <mergeCell ref="E1:H1"/>
    <mergeCell ref="A1:A3"/>
    <mergeCell ref="B1:B3"/>
    <mergeCell ref="C1:C3"/>
    <mergeCell ref="D1:D3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1ОиДинфоб (2)</vt:lpstr>
      <vt:lpstr>1ОиДинфоб (1)</vt:lpstr>
      <vt:lpstr>2КомфУслНал</vt:lpstr>
      <vt:lpstr>2КомУслОц</vt:lpstr>
      <vt:lpstr>3УслДостИнвНал</vt:lpstr>
      <vt:lpstr>3УслДостИнвОц</vt:lpstr>
      <vt:lpstr>4ДобрВежл</vt:lpstr>
      <vt:lpstr>5УдовлУсл</vt:lpstr>
      <vt:lpstr>Интегр</vt:lpstr>
      <vt:lpstr>Интегр_сорт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Надежда Владимировна Попова</cp:lastModifiedBy>
  <dcterms:created xsi:type="dcterms:W3CDTF">2020-11-30T08:45:25Z</dcterms:created>
  <dcterms:modified xsi:type="dcterms:W3CDTF">2021-01-13T01:24:37Z</dcterms:modified>
</cp:coreProperties>
</file>